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Aprobado'!$A$1:$C$91</definedName>
    <definedName name="_xlnm.Print_Area" localSheetId="1">'P2 Presupuesto Aprobado-Ejec '!$A$1:$P$82</definedName>
    <definedName name="_xlnm.Print_Area" localSheetId="2">'P3 Ejecucion '!$A$1:$N$86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/>
  <c r="O15"/>
  <c r="O25"/>
  <c r="O35"/>
  <c r="O44"/>
  <c r="O51"/>
  <c r="O61"/>
  <c r="O66"/>
  <c r="O69"/>
  <c r="O74"/>
  <c r="O73" s="1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C80" i="1"/>
  <c r="C77"/>
  <c r="C74"/>
  <c r="C73" s="1"/>
  <c r="C69"/>
  <c r="C66"/>
  <c r="C61"/>
  <c r="C51"/>
  <c r="C25"/>
  <c r="C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K7" i="3" l="1"/>
  <c r="K81" s="1"/>
  <c r="N8" i="2"/>
  <c r="N82" s="1"/>
  <c r="O8"/>
  <c r="O82" s="1"/>
  <c r="B8"/>
  <c r="B82" s="1"/>
  <c r="C7" i="3"/>
  <c r="C81" s="1"/>
  <c r="C72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E79"/>
  <c r="F79"/>
  <c r="G79"/>
  <c r="H79"/>
  <c r="I79"/>
  <c r="J79"/>
  <c r="L79"/>
  <c r="M79"/>
  <c r="D76"/>
  <c r="E76"/>
  <c r="F76"/>
  <c r="G76"/>
  <c r="H76"/>
  <c r="I76"/>
  <c r="J76"/>
  <c r="L76"/>
  <c r="M76"/>
  <c r="D73"/>
  <c r="E73"/>
  <c r="F73"/>
  <c r="G73"/>
  <c r="H73"/>
  <c r="I73"/>
  <c r="J73"/>
  <c r="L73"/>
  <c r="L72" s="1"/>
  <c r="M73"/>
  <c r="E68"/>
  <c r="F68"/>
  <c r="G68"/>
  <c r="H68"/>
  <c r="I68"/>
  <c r="J68"/>
  <c r="L68"/>
  <c r="M68"/>
  <c r="D65"/>
  <c r="E65"/>
  <c r="F65"/>
  <c r="G65"/>
  <c r="H65"/>
  <c r="I65"/>
  <c r="J65"/>
  <c r="L65"/>
  <c r="M65"/>
  <c r="D60"/>
  <c r="E60"/>
  <c r="F60"/>
  <c r="G60"/>
  <c r="H60"/>
  <c r="I60"/>
  <c r="J60"/>
  <c r="L60"/>
  <c r="M60"/>
  <c r="D50"/>
  <c r="E50"/>
  <c r="F50"/>
  <c r="G50"/>
  <c r="H50"/>
  <c r="I50"/>
  <c r="J50"/>
  <c r="L50"/>
  <c r="M50"/>
  <c r="D43"/>
  <c r="E43"/>
  <c r="F43"/>
  <c r="G43"/>
  <c r="H43"/>
  <c r="I43"/>
  <c r="J43"/>
  <c r="L43"/>
  <c r="M43"/>
  <c r="D34"/>
  <c r="E34"/>
  <c r="F34"/>
  <c r="G34"/>
  <c r="H34"/>
  <c r="I34"/>
  <c r="J34"/>
  <c r="L34"/>
  <c r="M34"/>
  <c r="E24"/>
  <c r="F24"/>
  <c r="G24"/>
  <c r="H24"/>
  <c r="I24"/>
  <c r="J24"/>
  <c r="L24"/>
  <c r="M24"/>
  <c r="D14"/>
  <c r="E14"/>
  <c r="F14"/>
  <c r="G14"/>
  <c r="H14"/>
  <c r="I14"/>
  <c r="L14"/>
  <c r="M14"/>
  <c r="D8"/>
  <c r="E8"/>
  <c r="F8"/>
  <c r="G8"/>
  <c r="H8"/>
  <c r="I8"/>
  <c r="J8"/>
  <c r="L8"/>
  <c r="M8"/>
  <c r="B79"/>
  <c r="B76"/>
  <c r="B73"/>
  <c r="B68"/>
  <c r="B65"/>
  <c r="B60"/>
  <c r="B50"/>
  <c r="B43"/>
  <c r="B34"/>
  <c r="B8"/>
  <c r="B15" i="1"/>
  <c r="C9"/>
  <c r="B9"/>
  <c r="P16" i="2"/>
  <c r="P17"/>
  <c r="P18"/>
  <c r="P19"/>
  <c r="P20"/>
  <c r="P21"/>
  <c r="P22"/>
  <c r="P23"/>
  <c r="P26"/>
  <c r="P27"/>
  <c r="P28"/>
  <c r="P29"/>
  <c r="P30"/>
  <c r="P31"/>
  <c r="P32"/>
  <c r="P33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P13"/>
  <c r="P12"/>
  <c r="P11"/>
  <c r="P14"/>
  <c r="P10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E72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F7"/>
  <c r="F81" s="1"/>
  <c r="E7"/>
  <c r="E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C8" i="1"/>
  <c r="B80"/>
  <c r="B77"/>
  <c r="B74"/>
  <c r="B73" s="1"/>
  <c r="B69"/>
  <c r="B66"/>
  <c r="B61"/>
  <c r="B51"/>
  <c r="B25"/>
  <c r="B8" l="1"/>
  <c r="B82" s="1"/>
  <c r="C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<sst xmlns="http://schemas.openxmlformats.org/spreadsheetml/2006/main" count="286" uniqueCount="111">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</sst>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showGridLines="0" tabSelected="1" view="pageBreakPreview" topLeftCell="A79" zoomScaleSheetLayoutView="100" workbookViewId="0">
      <selection activeCell="H88" sqref="H88"/>
    </sheetView>
  </sheetViews>
  <sheetFormatPr baseColWidth="10" defaultColWidth="11.44140625" defaultRowHeight="14.4"/>
  <cols>
    <col min="1" max="1" width="87.77734375" customWidth="1"/>
    <col min="2" max="2" width="17.5546875" customWidth="1"/>
    <col min="3" max="3" width="16.6640625" customWidth="1"/>
  </cols>
  <sheetData>
    <row r="1" spans="1:13" ht="25.2" customHeight="1">
      <c r="A1" s="47" t="s">
        <v>99</v>
      </c>
      <c r="B1" s="47"/>
      <c r="C1" s="47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>
      <c r="A2" s="47" t="s">
        <v>98</v>
      </c>
      <c r="B2" s="47"/>
      <c r="C2" s="47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6">
      <c r="A3" s="47">
        <v>2023</v>
      </c>
      <c r="B3" s="47"/>
      <c r="C3" s="47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>
      <c r="A4" s="48" t="s">
        <v>76</v>
      </c>
      <c r="B4" s="49"/>
      <c r="C4" s="49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>
      <c r="A5" s="48" t="s">
        <v>77</v>
      </c>
      <c r="B5" s="49"/>
      <c r="C5" s="4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" customHeight="1">
      <c r="A6" s="50" t="s">
        <v>66</v>
      </c>
      <c r="B6" s="51" t="s">
        <v>94</v>
      </c>
      <c r="C6" s="51" t="s">
        <v>93</v>
      </c>
    </row>
    <row r="7" spans="1:13" ht="28.2" customHeight="1">
      <c r="A7" s="50"/>
      <c r="B7" s="52"/>
      <c r="C7" s="52"/>
    </row>
    <row r="8" spans="1:13">
      <c r="A8" s="1" t="s">
        <v>0</v>
      </c>
      <c r="B8" s="11">
        <f>B9+B15+B25+B35+B44+B51+B61</f>
        <v>239151602</v>
      </c>
      <c r="C8" s="11">
        <f>C9+C15+C25+C35+C44+C51+C61</f>
        <v>0</v>
      </c>
    </row>
    <row r="9" spans="1:13">
      <c r="A9" s="2" t="s">
        <v>1</v>
      </c>
      <c r="B9" s="12">
        <f>B10+B11+B12+B13+B14</f>
        <v>133146209</v>
      </c>
      <c r="C9" s="12">
        <f>C10+C11+C12+C13+C14</f>
        <v>0</v>
      </c>
    </row>
    <row r="10" spans="1:13">
      <c r="A10" s="3" t="s">
        <v>2</v>
      </c>
      <c r="B10" s="13">
        <v>114730204</v>
      </c>
      <c r="C10" s="13">
        <v>0</v>
      </c>
    </row>
    <row r="11" spans="1:13">
      <c r="A11" s="3" t="s">
        <v>3</v>
      </c>
      <c r="B11" s="13">
        <v>5832596</v>
      </c>
      <c r="C11" s="13">
        <v>0</v>
      </c>
    </row>
    <row r="12" spans="1:13">
      <c r="A12" s="3" t="s">
        <v>4</v>
      </c>
      <c r="B12" s="13">
        <v>50000</v>
      </c>
      <c r="C12" s="13">
        <v>0</v>
      </c>
    </row>
    <row r="13" spans="1:13">
      <c r="A13" s="3" t="s">
        <v>5</v>
      </c>
      <c r="B13" s="13">
        <v>0</v>
      </c>
      <c r="C13" s="13">
        <v>0</v>
      </c>
    </row>
    <row r="14" spans="1:13">
      <c r="A14" s="3" t="s">
        <v>6</v>
      </c>
      <c r="B14" s="13">
        <v>12533409</v>
      </c>
      <c r="C14" s="13">
        <v>0</v>
      </c>
    </row>
    <row r="15" spans="1:13">
      <c r="A15" s="2" t="s">
        <v>7</v>
      </c>
      <c r="B15" s="12">
        <f>B16+B17+B18+B19+B21+B20+B22+B23+B24</f>
        <v>50840834</v>
      </c>
      <c r="C15" s="12">
        <f>C16+C17+C18+C19+C21+C20+C22+C23+C24</f>
        <v>0</v>
      </c>
    </row>
    <row r="16" spans="1:13">
      <c r="A16" s="3" t="s">
        <v>8</v>
      </c>
      <c r="B16" s="13">
        <v>6440000</v>
      </c>
      <c r="C16" s="13">
        <v>0</v>
      </c>
    </row>
    <row r="17" spans="1:3">
      <c r="A17" s="3" t="s">
        <v>9</v>
      </c>
      <c r="B17" s="13">
        <v>2511410</v>
      </c>
      <c r="C17" s="13">
        <v>0</v>
      </c>
    </row>
    <row r="18" spans="1:3">
      <c r="A18" s="3" t="s">
        <v>10</v>
      </c>
      <c r="B18" s="13">
        <v>2400000</v>
      </c>
      <c r="C18" s="13">
        <v>0</v>
      </c>
    </row>
    <row r="19" spans="1:3">
      <c r="A19" s="3" t="s">
        <v>11</v>
      </c>
      <c r="B19" s="13">
        <v>0</v>
      </c>
      <c r="C19" s="13">
        <v>0</v>
      </c>
    </row>
    <row r="20" spans="1:3">
      <c r="A20" s="3" t="s">
        <v>12</v>
      </c>
      <c r="B20" s="13">
        <v>5734000</v>
      </c>
      <c r="C20" s="13">
        <v>0</v>
      </c>
    </row>
    <row r="21" spans="1:3">
      <c r="A21" s="3" t="s">
        <v>13</v>
      </c>
      <c r="B21" s="13">
        <v>976373</v>
      </c>
      <c r="C21" s="13">
        <v>0</v>
      </c>
    </row>
    <row r="22" spans="1:3">
      <c r="A22" s="3" t="s">
        <v>14</v>
      </c>
      <c r="B22" s="13">
        <v>5840000</v>
      </c>
      <c r="C22" s="13">
        <v>0</v>
      </c>
    </row>
    <row r="23" spans="1:3">
      <c r="A23" s="3" t="s">
        <v>15</v>
      </c>
      <c r="B23" s="13">
        <v>23224051</v>
      </c>
      <c r="C23" s="13">
        <v>0</v>
      </c>
    </row>
    <row r="24" spans="1:3">
      <c r="A24" s="3" t="s">
        <v>16</v>
      </c>
      <c r="B24" s="13">
        <v>3715000</v>
      </c>
      <c r="C24" s="13">
        <v>0</v>
      </c>
    </row>
    <row r="25" spans="1:3">
      <c r="A25" s="2" t="s">
        <v>17</v>
      </c>
      <c r="B25" s="12">
        <f>B26+B27+B28+B29+B30+B31+B32+B33+B34</f>
        <v>49394559</v>
      </c>
      <c r="C25" s="12">
        <f>C26+C27+C28+C29+C30+C31+C32+C33+C34</f>
        <v>0</v>
      </c>
    </row>
    <row r="26" spans="1:3">
      <c r="A26" s="3" t="s">
        <v>18</v>
      </c>
      <c r="B26" s="13">
        <v>350000</v>
      </c>
      <c r="C26" s="13">
        <v>0</v>
      </c>
    </row>
    <row r="27" spans="1:3">
      <c r="A27" s="3" t="s">
        <v>19</v>
      </c>
      <c r="B27" s="13">
        <v>35099914</v>
      </c>
      <c r="C27" s="13">
        <v>0</v>
      </c>
    </row>
    <row r="28" spans="1:3">
      <c r="A28" s="3" t="s">
        <v>20</v>
      </c>
      <c r="B28" s="13">
        <v>771100</v>
      </c>
      <c r="C28" s="13">
        <v>0</v>
      </c>
    </row>
    <row r="29" spans="1:3">
      <c r="A29" s="3" t="s">
        <v>21</v>
      </c>
      <c r="B29" s="13">
        <v>10000</v>
      </c>
      <c r="C29" s="13">
        <v>0</v>
      </c>
    </row>
    <row r="30" spans="1:3">
      <c r="A30" s="3" t="s">
        <v>22</v>
      </c>
      <c r="B30" s="13">
        <v>423300</v>
      </c>
      <c r="C30" s="13">
        <v>0</v>
      </c>
    </row>
    <row r="31" spans="1:3">
      <c r="A31" s="3" t="s">
        <v>23</v>
      </c>
      <c r="B31" s="13">
        <v>4384563</v>
      </c>
      <c r="C31" s="13">
        <v>0</v>
      </c>
    </row>
    <row r="32" spans="1:3">
      <c r="A32" s="3" t="s">
        <v>24</v>
      </c>
      <c r="B32" s="13">
        <v>5905000</v>
      </c>
      <c r="C32" s="13">
        <v>0</v>
      </c>
    </row>
    <row r="33" spans="1:3">
      <c r="A33" s="3" t="s">
        <v>25</v>
      </c>
      <c r="B33" s="13">
        <v>0</v>
      </c>
      <c r="C33" s="13">
        <v>0</v>
      </c>
    </row>
    <row r="34" spans="1:3">
      <c r="A34" s="3" t="s">
        <v>26</v>
      </c>
      <c r="B34" s="13">
        <v>2450682</v>
      </c>
      <c r="C34" s="13">
        <v>0</v>
      </c>
    </row>
    <row r="35" spans="1:3">
      <c r="A35" s="2" t="s">
        <v>27</v>
      </c>
      <c r="B35" s="12">
        <v>0</v>
      </c>
      <c r="C35" s="12">
        <v>0</v>
      </c>
    </row>
    <row r="36" spans="1:3">
      <c r="A36" s="3" t="s">
        <v>28</v>
      </c>
      <c r="B36" s="13">
        <v>0</v>
      </c>
      <c r="C36" s="13">
        <v>0</v>
      </c>
    </row>
    <row r="37" spans="1:3">
      <c r="A37" s="3" t="s">
        <v>29</v>
      </c>
      <c r="B37" s="13">
        <v>0</v>
      </c>
      <c r="C37" s="13">
        <v>0</v>
      </c>
    </row>
    <row r="38" spans="1:3">
      <c r="A38" s="3" t="s">
        <v>30</v>
      </c>
      <c r="B38" s="13">
        <v>0</v>
      </c>
      <c r="C38" s="13">
        <v>0</v>
      </c>
    </row>
    <row r="39" spans="1:3">
      <c r="A39" s="3" t="s">
        <v>31</v>
      </c>
      <c r="B39" s="13">
        <v>0</v>
      </c>
      <c r="C39" s="13">
        <v>0</v>
      </c>
    </row>
    <row r="40" spans="1:3">
      <c r="A40" s="3" t="s">
        <v>32</v>
      </c>
      <c r="B40" s="13">
        <v>0</v>
      </c>
      <c r="C40" s="13">
        <v>0</v>
      </c>
    </row>
    <row r="41" spans="1:3">
      <c r="A41" s="3" t="s">
        <v>33</v>
      </c>
      <c r="B41" s="13">
        <v>0</v>
      </c>
      <c r="C41" s="13">
        <v>0</v>
      </c>
    </row>
    <row r="42" spans="1:3">
      <c r="A42" s="3" t="s">
        <v>34</v>
      </c>
      <c r="B42" s="13">
        <v>0</v>
      </c>
      <c r="C42" s="13">
        <v>0</v>
      </c>
    </row>
    <row r="43" spans="1:3">
      <c r="A43" s="3" t="s">
        <v>35</v>
      </c>
      <c r="B43" s="13">
        <v>0</v>
      </c>
      <c r="C43" s="13">
        <v>0</v>
      </c>
    </row>
    <row r="44" spans="1:3">
      <c r="A44" s="2" t="s">
        <v>36</v>
      </c>
      <c r="B44" s="12">
        <v>0</v>
      </c>
      <c r="C44" s="12">
        <v>0</v>
      </c>
    </row>
    <row r="45" spans="1:3">
      <c r="A45" s="3" t="s">
        <v>37</v>
      </c>
      <c r="B45" s="13">
        <v>0</v>
      </c>
      <c r="C45" s="13">
        <v>0</v>
      </c>
    </row>
    <row r="46" spans="1:3">
      <c r="A46" s="3" t="s">
        <v>38</v>
      </c>
      <c r="B46" s="13">
        <v>0</v>
      </c>
      <c r="C46" s="13">
        <v>0</v>
      </c>
    </row>
    <row r="47" spans="1:3">
      <c r="A47" s="3" t="s">
        <v>39</v>
      </c>
      <c r="B47" s="13">
        <v>0</v>
      </c>
      <c r="C47" s="13">
        <v>0</v>
      </c>
    </row>
    <row r="48" spans="1:3">
      <c r="A48" s="3" t="s">
        <v>40</v>
      </c>
      <c r="B48" s="13">
        <v>0</v>
      </c>
      <c r="C48" s="13">
        <v>0</v>
      </c>
    </row>
    <row r="49" spans="1:3">
      <c r="A49" s="3" t="s">
        <v>41</v>
      </c>
      <c r="B49" s="13">
        <v>0</v>
      </c>
      <c r="C49" s="13">
        <v>0</v>
      </c>
    </row>
    <row r="50" spans="1:3">
      <c r="A50" s="3" t="s">
        <v>42</v>
      </c>
      <c r="B50" s="13">
        <v>0</v>
      </c>
      <c r="C50" s="13">
        <v>0</v>
      </c>
    </row>
    <row r="51" spans="1:3">
      <c r="A51" s="2" t="s">
        <v>43</v>
      </c>
      <c r="B51" s="12">
        <f>B52+B53+B54+B55+B56+B57+B58+B59+B60</f>
        <v>5770000</v>
      </c>
      <c r="C51" s="12">
        <f>C52+C53+C54+C55+C56+C57+C58+C59+C60</f>
        <v>0</v>
      </c>
    </row>
    <row r="52" spans="1:3">
      <c r="A52" s="3" t="s">
        <v>44</v>
      </c>
      <c r="B52" s="13">
        <v>1735000</v>
      </c>
      <c r="C52" s="13">
        <v>0</v>
      </c>
    </row>
    <row r="53" spans="1:3">
      <c r="A53" s="3" t="s">
        <v>45</v>
      </c>
      <c r="B53" s="13">
        <v>350000</v>
      </c>
      <c r="C53" s="13">
        <v>0</v>
      </c>
    </row>
    <row r="54" spans="1:3">
      <c r="A54" s="3" t="s">
        <v>46</v>
      </c>
      <c r="B54" s="13">
        <v>10000</v>
      </c>
      <c r="C54" s="13">
        <v>0</v>
      </c>
    </row>
    <row r="55" spans="1:3">
      <c r="A55" s="3" t="s">
        <v>47</v>
      </c>
      <c r="B55" s="13">
        <v>0</v>
      </c>
      <c r="C55" s="13">
        <v>0</v>
      </c>
    </row>
    <row r="56" spans="1:3">
      <c r="A56" s="3" t="s">
        <v>48</v>
      </c>
      <c r="B56" s="13">
        <v>3575000</v>
      </c>
      <c r="C56" s="13">
        <v>0</v>
      </c>
    </row>
    <row r="57" spans="1:3">
      <c r="A57" s="3" t="s">
        <v>49</v>
      </c>
      <c r="B57" s="13">
        <v>100000</v>
      </c>
      <c r="C57" s="13">
        <v>0</v>
      </c>
    </row>
    <row r="58" spans="1:3">
      <c r="A58" s="3" t="s">
        <v>50</v>
      </c>
      <c r="B58" s="13">
        <v>0</v>
      </c>
      <c r="C58" s="13">
        <v>0</v>
      </c>
    </row>
    <row r="59" spans="1:3">
      <c r="A59" s="3" t="s">
        <v>51</v>
      </c>
      <c r="B59" s="13">
        <v>0</v>
      </c>
      <c r="C59" s="13">
        <v>0</v>
      </c>
    </row>
    <row r="60" spans="1:3">
      <c r="A60" s="3" t="s">
        <v>52</v>
      </c>
      <c r="B60" s="13">
        <v>0</v>
      </c>
      <c r="C60" s="13">
        <v>0</v>
      </c>
    </row>
    <row r="61" spans="1:3">
      <c r="A61" s="2" t="s">
        <v>53</v>
      </c>
      <c r="B61" s="12">
        <f>B62+B63+B64+B65</f>
        <v>0</v>
      </c>
      <c r="C61" s="12">
        <f>C62+C63+C64+C65</f>
        <v>0</v>
      </c>
    </row>
    <row r="62" spans="1:3">
      <c r="A62" s="3" t="s">
        <v>54</v>
      </c>
      <c r="B62" s="13">
        <v>0</v>
      </c>
      <c r="C62" s="13">
        <v>0</v>
      </c>
    </row>
    <row r="63" spans="1:3">
      <c r="A63" s="3" t="s">
        <v>55</v>
      </c>
      <c r="B63" s="13">
        <v>0</v>
      </c>
      <c r="C63" s="13">
        <v>0</v>
      </c>
    </row>
    <row r="64" spans="1:3">
      <c r="A64" s="3" t="s">
        <v>56</v>
      </c>
      <c r="B64" s="13">
        <v>0</v>
      </c>
      <c r="C64" s="13">
        <v>0</v>
      </c>
    </row>
    <row r="65" spans="1:3">
      <c r="A65" s="3" t="s">
        <v>57</v>
      </c>
      <c r="B65" s="13">
        <v>0</v>
      </c>
      <c r="C65" s="13">
        <v>0</v>
      </c>
    </row>
    <row r="66" spans="1:3">
      <c r="A66" s="2" t="s">
        <v>58</v>
      </c>
      <c r="B66" s="12">
        <f>B67+B68</f>
        <v>0</v>
      </c>
      <c r="C66" s="12">
        <f>C67+C68</f>
        <v>0</v>
      </c>
    </row>
    <row r="67" spans="1:3">
      <c r="A67" s="3" t="s">
        <v>59</v>
      </c>
      <c r="B67" s="13">
        <v>0</v>
      </c>
      <c r="C67" s="13">
        <v>0</v>
      </c>
    </row>
    <row r="68" spans="1:3">
      <c r="A68" s="3" t="s">
        <v>60</v>
      </c>
      <c r="B68" s="13">
        <v>0</v>
      </c>
      <c r="C68" s="13">
        <v>0</v>
      </c>
    </row>
    <row r="69" spans="1:3">
      <c r="A69" s="2" t="s">
        <v>61</v>
      </c>
      <c r="B69" s="12">
        <f>B70+B71+B72</f>
        <v>0</v>
      </c>
      <c r="C69" s="12">
        <f>C70+C71+C72</f>
        <v>0</v>
      </c>
    </row>
    <row r="70" spans="1:3">
      <c r="A70" s="3" t="s">
        <v>62</v>
      </c>
      <c r="B70" s="13">
        <v>0</v>
      </c>
      <c r="C70" s="13">
        <v>0</v>
      </c>
    </row>
    <row r="71" spans="1:3">
      <c r="A71" s="3" t="s">
        <v>63</v>
      </c>
      <c r="B71" s="13">
        <v>0</v>
      </c>
      <c r="C71" s="13">
        <v>0</v>
      </c>
    </row>
    <row r="72" spans="1:3">
      <c r="A72" s="3" t="s">
        <v>64</v>
      </c>
      <c r="B72" s="13">
        <v>0</v>
      </c>
      <c r="C72" s="13">
        <v>0</v>
      </c>
    </row>
    <row r="73" spans="1:3">
      <c r="A73" s="1" t="s">
        <v>67</v>
      </c>
      <c r="B73" s="11">
        <f>B74</f>
        <v>0</v>
      </c>
      <c r="C73" s="11">
        <f>C74</f>
        <v>0</v>
      </c>
    </row>
    <row r="74" spans="1:3">
      <c r="A74" s="2" t="s">
        <v>68</v>
      </c>
      <c r="B74" s="12">
        <f>B75+B76</f>
        <v>0</v>
      </c>
      <c r="C74" s="12">
        <f>C75+C76</f>
        <v>0</v>
      </c>
    </row>
    <row r="75" spans="1:3">
      <c r="A75" s="3" t="s">
        <v>69</v>
      </c>
      <c r="B75" s="13">
        <v>0</v>
      </c>
      <c r="C75" s="13">
        <v>0</v>
      </c>
    </row>
    <row r="76" spans="1:3">
      <c r="A76" s="3" t="s">
        <v>70</v>
      </c>
      <c r="B76" s="13">
        <v>0</v>
      </c>
      <c r="C76" s="13">
        <v>0</v>
      </c>
    </row>
    <row r="77" spans="1:3">
      <c r="A77" s="2" t="s">
        <v>71</v>
      </c>
      <c r="B77" s="12">
        <f>B78+B79</f>
        <v>0</v>
      </c>
      <c r="C77" s="12">
        <f>C78+C79</f>
        <v>0</v>
      </c>
    </row>
    <row r="78" spans="1:3">
      <c r="A78" s="3" t="s">
        <v>72</v>
      </c>
      <c r="B78" s="13">
        <v>0</v>
      </c>
      <c r="C78" s="13">
        <v>0</v>
      </c>
    </row>
    <row r="79" spans="1:3">
      <c r="A79" s="3" t="s">
        <v>73</v>
      </c>
      <c r="B79" s="13">
        <v>0</v>
      </c>
      <c r="C79" s="13">
        <v>0</v>
      </c>
    </row>
    <row r="80" spans="1:3">
      <c r="A80" s="2" t="s">
        <v>74</v>
      </c>
      <c r="B80" s="12">
        <f>B81</f>
        <v>0</v>
      </c>
      <c r="C80" s="12">
        <f>C81</f>
        <v>0</v>
      </c>
    </row>
    <row r="81" spans="1:3">
      <c r="A81" s="3" t="s">
        <v>75</v>
      </c>
      <c r="B81" s="13">
        <v>0</v>
      </c>
      <c r="C81" s="13">
        <v>0</v>
      </c>
    </row>
    <row r="82" spans="1:3">
      <c r="A82" s="4" t="s">
        <v>65</v>
      </c>
      <c r="B82" s="14">
        <f>B73+B8</f>
        <v>239151602</v>
      </c>
      <c r="C82" s="14">
        <f>C73+C8</f>
        <v>0</v>
      </c>
    </row>
    <row r="83" spans="1:3" ht="15" thickBot="1"/>
    <row r="84" spans="1:3" ht="26.25" customHeight="1" thickBot="1">
      <c r="A84" s="9" t="s">
        <v>95</v>
      </c>
    </row>
    <row r="85" spans="1:3" ht="33.75" customHeight="1" thickBot="1">
      <c r="A85" s="7" t="s">
        <v>96</v>
      </c>
    </row>
    <row r="86" spans="1:3" ht="58.2" thickBot="1">
      <c r="A86" s="8" t="s">
        <v>97</v>
      </c>
    </row>
    <row r="87" spans="1:3">
      <c r="A87" s="38"/>
    </row>
    <row r="89" spans="1:3">
      <c r="A89" t="s">
        <v>102</v>
      </c>
      <c r="B89" t="s">
        <v>104</v>
      </c>
    </row>
    <row r="90" spans="1:3">
      <c r="A90" s="31" t="s">
        <v>107</v>
      </c>
      <c r="B90" t="s">
        <v>105</v>
      </c>
    </row>
    <row r="91" spans="1:3">
      <c r="A91" s="31" t="s">
        <v>101</v>
      </c>
      <c r="B91" t="s">
        <v>108</v>
      </c>
    </row>
  </sheetData>
  <mergeCells count="8">
    <mergeCell ref="A2:C2"/>
    <mergeCell ref="A1:C1"/>
    <mergeCell ref="A5:C5"/>
    <mergeCell ref="A6:A7"/>
    <mergeCell ref="B6:B7"/>
    <mergeCell ref="C6:C7"/>
    <mergeCell ref="A4:C4"/>
    <mergeCell ref="A3:C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view="pageBreakPreview" zoomScaleSheetLayoutView="100" workbookViewId="0">
      <selection activeCell="E12" sqref="E12"/>
    </sheetView>
  </sheetViews>
  <sheetFormatPr baseColWidth="10" defaultColWidth="11.44140625" defaultRowHeight="14.4"/>
  <cols>
    <col min="1" max="1" width="63" customWidth="1"/>
    <col min="2" max="2" width="14.33203125" customWidth="1"/>
    <col min="3" max="3" width="13.21875" customWidth="1"/>
    <col min="4" max="4" width="13.33203125" customWidth="1"/>
    <col min="5" max="5" width="9.5546875" customWidth="1"/>
    <col min="6" max="6" width="9" customWidth="1"/>
    <col min="7" max="7" width="8.77734375" customWidth="1"/>
    <col min="8" max="8" width="9.33203125" customWidth="1"/>
    <col min="9" max="9" width="9.6640625" customWidth="1"/>
    <col min="10" max="10" width="9.5546875" customWidth="1"/>
    <col min="11" max="11" width="7.88671875" customWidth="1"/>
    <col min="12" max="12" width="13.21875" customWidth="1"/>
    <col min="13" max="13" width="9.44140625" customWidth="1"/>
    <col min="14" max="15" width="12" customWidth="1"/>
    <col min="16" max="16" width="14.109375" customWidth="1"/>
    <col min="17" max="17" width="12.44140625" bestFit="1" customWidth="1"/>
  </cols>
  <sheetData>
    <row r="1" spans="1:17" ht="28.5" customHeight="1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6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>
      <c r="A6" s="50" t="s">
        <v>66</v>
      </c>
      <c r="B6" s="51" t="s">
        <v>94</v>
      </c>
      <c r="C6" s="51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>
      <c r="A7" s="61"/>
      <c r="B7" s="62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239151602</v>
      </c>
      <c r="C8" s="17">
        <f>+C9+C15+C25+C35+C44+C51+C61+C66+C69+C73</f>
        <v>0</v>
      </c>
      <c r="D8" s="18">
        <f>+D9+D15+D25+D35+D44+D51+D61+D66+D69+D73</f>
        <v>14242901</v>
      </c>
      <c r="E8" s="18">
        <f>+E9+E15+E25+E35+E44+E51+E61+E66+E69+E73</f>
        <v>0</v>
      </c>
      <c r="F8" s="18">
        <f>+F9+F15+F25+F35+F44+F51+F61+F66+F69+F73</f>
        <v>0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14242901</v>
      </c>
    </row>
    <row r="9" spans="1:17">
      <c r="A9" s="27" t="s">
        <v>1</v>
      </c>
      <c r="B9" s="35">
        <f>B10+B11+B12+B13+B14</f>
        <v>133146209</v>
      </c>
      <c r="C9" s="17">
        <f t="shared" ref="C9:L9" si="1">+C10+C11+C12+C13+C14</f>
        <v>0</v>
      </c>
      <c r="D9" s="17">
        <f t="shared" si="1"/>
        <v>9913995.3399999999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9913995.3399999999</v>
      </c>
    </row>
    <row r="10" spans="1:17">
      <c r="A10" s="28" t="s">
        <v>2</v>
      </c>
      <c r="B10" s="36">
        <v>114730204</v>
      </c>
      <c r="C10" s="36">
        <v>0</v>
      </c>
      <c r="D10" s="23">
        <v>8688190.0800000001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8688190.0800000001</v>
      </c>
      <c r="Q10" s="13"/>
    </row>
    <row r="11" spans="1:17">
      <c r="A11" s="28" t="s">
        <v>3</v>
      </c>
      <c r="B11" s="36">
        <v>5832596</v>
      </c>
      <c r="C11" s="36">
        <v>0</v>
      </c>
      <c r="D11" s="23">
        <v>223500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223500</v>
      </c>
    </row>
    <row r="12" spans="1:17">
      <c r="A12" s="28" t="s">
        <v>4</v>
      </c>
      <c r="B12" s="36">
        <v>50000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12533409</v>
      </c>
      <c r="C14" s="36">
        <v>0</v>
      </c>
      <c r="D14" s="23">
        <v>1002305.26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1002305.26</v>
      </c>
    </row>
    <row r="15" spans="1:17">
      <c r="A15" s="27" t="s">
        <v>7</v>
      </c>
      <c r="B15" s="35">
        <f>B16+B17+B18+B19+B21+B20+B22+B23+B24</f>
        <v>50840834</v>
      </c>
      <c r="C15" s="35">
        <f>C16+C17+C18+C19+C21+C20+C22+C23+C24</f>
        <v>0</v>
      </c>
      <c r="D15" s="17">
        <f t="shared" ref="D15:L15" si="4">+D16+D17+D18+D19+D20+D21+D22+D23+D24</f>
        <v>4103905.66</v>
      </c>
      <c r="E15" s="17">
        <f t="shared" si="4"/>
        <v>0</v>
      </c>
      <c r="F15" s="17">
        <f t="shared" si="4"/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4103905.66</v>
      </c>
    </row>
    <row r="16" spans="1:17">
      <c r="A16" s="28" t="s">
        <v>8</v>
      </c>
      <c r="B16" s="36">
        <v>6440000</v>
      </c>
      <c r="C16" s="36">
        <v>0</v>
      </c>
      <c r="D16" s="23">
        <v>50714.83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50714.83</v>
      </c>
    </row>
    <row r="17" spans="1:16">
      <c r="A17" s="28" t="s">
        <v>9</v>
      </c>
      <c r="B17" s="36">
        <v>2511410</v>
      </c>
      <c r="C17" s="36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0</v>
      </c>
    </row>
    <row r="18" spans="1:16">
      <c r="A18" s="28" t="s">
        <v>10</v>
      </c>
      <c r="B18" s="36">
        <v>2400000</v>
      </c>
      <c r="C18" s="36">
        <v>0</v>
      </c>
      <c r="D18" s="20">
        <v>227700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227700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5734000</v>
      </c>
      <c r="C20" s="36">
        <v>0</v>
      </c>
      <c r="D20" s="23">
        <v>292433.40000000002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292433.40000000002</v>
      </c>
    </row>
    <row r="21" spans="1:16">
      <c r="A21" s="28" t="s">
        <v>13</v>
      </c>
      <c r="B21" s="36">
        <v>976373</v>
      </c>
      <c r="C21" s="36">
        <v>0</v>
      </c>
      <c r="D21" s="20">
        <v>533057.43000000005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533057.43000000005</v>
      </c>
    </row>
    <row r="22" spans="1:16">
      <c r="A22" s="28" t="s">
        <v>14</v>
      </c>
      <c r="B22" s="36">
        <v>5840000</v>
      </c>
      <c r="C22" s="36">
        <v>0</v>
      </c>
      <c r="D22" s="23">
        <v>3000000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3000000</v>
      </c>
    </row>
    <row r="23" spans="1:16">
      <c r="A23" s="28" t="s">
        <v>15</v>
      </c>
      <c r="B23" s="36">
        <v>23224051</v>
      </c>
      <c r="C23" s="36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5">
        <v>0</v>
      </c>
      <c r="K23" s="22">
        <v>0</v>
      </c>
      <c r="L23" s="19">
        <v>0</v>
      </c>
      <c r="M23" s="19">
        <v>0</v>
      </c>
      <c r="N23" s="23">
        <v>0</v>
      </c>
      <c r="O23" s="19">
        <v>0</v>
      </c>
      <c r="P23" s="18">
        <f t="shared" si="3"/>
        <v>0</v>
      </c>
    </row>
    <row r="24" spans="1:16">
      <c r="A24" s="28" t="s">
        <v>16</v>
      </c>
      <c r="B24" s="36">
        <v>3715000</v>
      </c>
      <c r="C24" s="36">
        <v>0</v>
      </c>
      <c r="D24" s="36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5">
        <v>0</v>
      </c>
      <c r="L24" s="22">
        <v>0</v>
      </c>
      <c r="M24" s="19">
        <v>0</v>
      </c>
      <c r="N24" s="19">
        <v>0</v>
      </c>
      <c r="O24" s="23">
        <v>0</v>
      </c>
      <c r="P24" s="18">
        <v>0</v>
      </c>
    </row>
    <row r="25" spans="1:16">
      <c r="A25" s="27" t="s">
        <v>17</v>
      </c>
      <c r="B25" s="35">
        <f>B26+B27+B28+B29+B30+B31+B32+B33+B34</f>
        <v>49394559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0</v>
      </c>
    </row>
    <row r="27" spans="1:16">
      <c r="A27" s="28" t="s">
        <v>19</v>
      </c>
      <c r="B27" s="36">
        <v>35099914</v>
      </c>
      <c r="C27" s="36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0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0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423300</v>
      </c>
      <c r="C30" s="36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0</v>
      </c>
    </row>
    <row r="31" spans="1:16">
      <c r="A31" s="28" t="s">
        <v>23</v>
      </c>
      <c r="B31" s="36">
        <v>4384563</v>
      </c>
      <c r="C31" s="3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0</v>
      </c>
    </row>
    <row r="32" spans="1:16">
      <c r="A32" s="28" t="s">
        <v>24</v>
      </c>
      <c r="B32" s="36">
        <v>5905000</v>
      </c>
      <c r="C32" s="36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0</v>
      </c>
    </row>
    <row r="33" spans="1:16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19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>
      <c r="A34" s="28" t="s">
        <v>26</v>
      </c>
      <c r="B34" s="36">
        <v>2450682</v>
      </c>
      <c r="C34" s="36">
        <v>0</v>
      </c>
      <c r="D34" s="36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5">
        <v>0</v>
      </c>
      <c r="L34" s="22">
        <v>0</v>
      </c>
      <c r="M34" s="19">
        <v>0</v>
      </c>
      <c r="N34" s="19">
        <v>0</v>
      </c>
      <c r="O34" s="23">
        <v>0</v>
      </c>
      <c r="P34" s="18">
        <v>0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5770000</v>
      </c>
      <c r="C51" s="35">
        <f>C52+C53+C54+C55+C56+C57+C58+C59+C60</f>
        <v>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225000</v>
      </c>
    </row>
    <row r="52" spans="1:16">
      <c r="A52" s="28" t="s">
        <v>44</v>
      </c>
      <c r="B52" s="36">
        <v>1735000</v>
      </c>
      <c r="C52" s="36">
        <v>0</v>
      </c>
      <c r="D52" s="23">
        <v>225000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225000</v>
      </c>
    </row>
    <row r="53" spans="1:16">
      <c r="A53" s="28" t="s">
        <v>45</v>
      </c>
      <c r="B53" s="36">
        <v>350000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10000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3575000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>
      <c r="A57" s="28" t="s">
        <v>49</v>
      </c>
      <c r="B57" s="36">
        <v>100000</v>
      </c>
      <c r="C57" s="36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19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239151602</v>
      </c>
      <c r="C82" s="34">
        <f>C73+C8</f>
        <v>0</v>
      </c>
      <c r="D82" s="21">
        <f t="shared" ref="D82:L82" si="30">+D8</f>
        <v>14242901</v>
      </c>
      <c r="E82" s="21">
        <f t="shared" si="30"/>
        <v>0</v>
      </c>
      <c r="F82" s="21">
        <f t="shared" si="30"/>
        <v>0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14242901</v>
      </c>
    </row>
    <row r="83" spans="1:16">
      <c r="A83" s="46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8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zoomScaleSheetLayoutView="100" workbookViewId="0">
      <selection activeCell="A83" sqref="A83"/>
    </sheetView>
  </sheetViews>
  <sheetFormatPr baseColWidth="10" defaultColWidth="11.44140625" defaultRowHeight="14.4"/>
  <cols>
    <col min="1" max="1" width="55.109375" customWidth="1"/>
    <col min="2" max="2" width="12.88671875" customWidth="1"/>
    <col min="3" max="3" width="9.44140625" customWidth="1"/>
    <col min="4" max="4" width="9.33203125" customWidth="1"/>
    <col min="5" max="6" width="9.21875" customWidth="1"/>
    <col min="7" max="7" width="8.5546875" customWidth="1"/>
    <col min="8" max="8" width="8.6640625" customWidth="1"/>
    <col min="9" max="9" width="10.109375" customWidth="1"/>
    <col min="10" max="10" width="12.88671875" customWidth="1"/>
    <col min="11" max="11" width="10.21875" customWidth="1"/>
    <col min="12" max="12" width="12.77734375" customWidth="1"/>
    <col min="13" max="13" width="11.5546875" customWidth="1"/>
    <col min="14" max="14" width="13.88671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1" t="s">
        <v>0</v>
      </c>
      <c r="B7" s="18">
        <f>+B8+B14+B24+B34+B43+B50+B60+B65+B68+B72</f>
        <v>14242901</v>
      </c>
      <c r="C7" s="18">
        <f>+C8+C14+C24+C34+C43+C50+C60+C65+C68+C72</f>
        <v>0</v>
      </c>
      <c r="D7" s="18">
        <f t="shared" ref="D7:M7" si="0">+D8+D14+D24+D34+D43+D50+D60+D65+D68+D72</f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14242901</v>
      </c>
    </row>
    <row r="8" spans="1:15">
      <c r="A8" s="42" t="s">
        <v>1</v>
      </c>
      <c r="B8" s="17">
        <f>+B9+B10+B11+B12+B13</f>
        <v>9913995.3399999999</v>
      </c>
      <c r="C8" s="17">
        <f t="shared" ref="C8" si="1">+C9+C10+C11+C12+C13</f>
        <v>0</v>
      </c>
      <c r="D8" s="17">
        <f t="shared" ref="D8:N8" si="2">+D9+D10+D11+D12+D13</f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9913995.3399999999</v>
      </c>
    </row>
    <row r="9" spans="1:15">
      <c r="A9" s="43" t="s">
        <v>2</v>
      </c>
      <c r="B9" s="23">
        <v>8688190.0800000001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8688190.0800000001</v>
      </c>
    </row>
    <row r="10" spans="1:15">
      <c r="A10" s="43" t="s">
        <v>3</v>
      </c>
      <c r="B10" s="23">
        <v>223500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223500</v>
      </c>
    </row>
    <row r="11" spans="1:15">
      <c r="A11" s="43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>
      <c r="A12" s="43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43" t="s">
        <v>6</v>
      </c>
      <c r="B13" s="23">
        <v>1002305.26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1002305.26</v>
      </c>
    </row>
    <row r="14" spans="1:15">
      <c r="A14" s="42" t="s">
        <v>7</v>
      </c>
      <c r="B14" s="17">
        <f>+B15+B16+B17+B18+B19+B20+B21+B22+B23</f>
        <v>4103905.66</v>
      </c>
      <c r="C14" s="17">
        <f t="shared" ref="C14" si="4">+C15+C16+C17+C18+C19+C20+C21+C22+C23</f>
        <v>0</v>
      </c>
      <c r="D14" s="17">
        <f t="shared" ref="D14:N14" si="5">+D15+D16+D17+D18+D19+D20+D21+D22+D23</f>
        <v>0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4103905.66</v>
      </c>
    </row>
    <row r="15" spans="1:15">
      <c r="A15" s="43" t="s">
        <v>8</v>
      </c>
      <c r="B15" s="23">
        <v>50714.83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50714.83</v>
      </c>
    </row>
    <row r="16" spans="1:15">
      <c r="A16" s="43" t="s">
        <v>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0</v>
      </c>
    </row>
    <row r="17" spans="1:14">
      <c r="A17" s="43" t="s">
        <v>10</v>
      </c>
      <c r="B17" s="20">
        <v>227700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227700</v>
      </c>
    </row>
    <row r="18" spans="1:14" s="32" customFormat="1">
      <c r="A18" s="43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43" t="s">
        <v>12</v>
      </c>
      <c r="B19" s="23">
        <v>292433.40000000002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292433.40000000002</v>
      </c>
    </row>
    <row r="20" spans="1:14" s="32" customFormat="1">
      <c r="A20" s="43" t="s">
        <v>13</v>
      </c>
      <c r="B20" s="20">
        <v>533057.43000000005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533057.43000000005</v>
      </c>
    </row>
    <row r="21" spans="1:14">
      <c r="A21" s="43" t="s">
        <v>14</v>
      </c>
      <c r="B21" s="23">
        <v>3000000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8">
        <f t="shared" si="6"/>
        <v>3000000</v>
      </c>
    </row>
    <row r="22" spans="1:14">
      <c r="A22" s="43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0</v>
      </c>
    </row>
    <row r="23" spans="1:14">
      <c r="A23" s="43" t="s">
        <v>16</v>
      </c>
      <c r="B23" s="36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0</v>
      </c>
    </row>
    <row r="24" spans="1:14">
      <c r="A24" s="42" t="s">
        <v>17</v>
      </c>
      <c r="B24" s="17">
        <f>+B25+B26+B27+B28+B29+B30+B31+B32+B33</f>
        <v>0</v>
      </c>
      <c r="C24" s="17">
        <f t="shared" ref="C24" si="7">+C25+C26+C27+C28+C29+C30+C31+C32+C33</f>
        <v>0</v>
      </c>
      <c r="D24" s="17">
        <f>+D25+D26+D27+D28+D29+D30+D31+D32+D33</f>
        <v>0</v>
      </c>
      <c r="E24" s="17">
        <f t="shared" ref="E24:N24" si="8">+E25+E26+E27+E28+E29+E30+E31+E32+E33</f>
        <v>0</v>
      </c>
      <c r="F24" s="17">
        <f t="shared" si="8"/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  <c r="M24" s="17">
        <f t="shared" si="8"/>
        <v>0</v>
      </c>
      <c r="N24" s="17">
        <f t="shared" si="8"/>
        <v>0</v>
      </c>
    </row>
    <row r="25" spans="1:14">
      <c r="A25" s="43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0</v>
      </c>
    </row>
    <row r="26" spans="1:14">
      <c r="A26" s="43" t="s">
        <v>19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18">
        <f t="shared" ref="N26:N33" si="9">SUM(B26:M26)</f>
        <v>0</v>
      </c>
    </row>
    <row r="27" spans="1:14">
      <c r="A27" s="43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9"/>
        <v>0</v>
      </c>
    </row>
    <row r="28" spans="1:14">
      <c r="A28" s="43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9"/>
        <v>0</v>
      </c>
    </row>
    <row r="29" spans="1:14">
      <c r="A29" s="43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9"/>
        <v>0</v>
      </c>
    </row>
    <row r="30" spans="1:14">
      <c r="A30" s="43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9"/>
        <v>0</v>
      </c>
    </row>
    <row r="31" spans="1:14">
      <c r="A31" s="43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9"/>
        <v>0</v>
      </c>
    </row>
    <row r="32" spans="1:14">
      <c r="A32" s="43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9"/>
        <v>0</v>
      </c>
    </row>
    <row r="33" spans="1:14">
      <c r="A33" s="43" t="s">
        <v>26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9"/>
        <v>0</v>
      </c>
    </row>
    <row r="34" spans="1:14">
      <c r="A34" s="42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0">+D35+D36+D37+D38+D39+D40+D41+D42</f>
        <v>0</v>
      </c>
      <c r="E34" s="17">
        <f t="shared" si="10"/>
        <v>0</v>
      </c>
      <c r="F34" s="17">
        <f t="shared" si="10"/>
        <v>0</v>
      </c>
      <c r="G34" s="17">
        <f t="shared" si="10"/>
        <v>0</v>
      </c>
      <c r="H34" s="17">
        <f t="shared" si="10"/>
        <v>0</v>
      </c>
      <c r="I34" s="17">
        <f t="shared" si="10"/>
        <v>0</v>
      </c>
      <c r="J34" s="17">
        <f t="shared" si="10"/>
        <v>0</v>
      </c>
      <c r="K34" s="17">
        <f t="shared" si="10"/>
        <v>0</v>
      </c>
      <c r="L34" s="17">
        <f t="shared" si="10"/>
        <v>0</v>
      </c>
      <c r="M34" s="17">
        <f t="shared" si="10"/>
        <v>0</v>
      </c>
      <c r="N34" s="17">
        <f t="shared" si="10"/>
        <v>0</v>
      </c>
    </row>
    <row r="35" spans="1:14">
      <c r="A35" s="43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43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1">SUM(B36:M36)</f>
        <v>0</v>
      </c>
    </row>
    <row r="37" spans="1:14">
      <c r="A37" s="43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1"/>
        <v>0</v>
      </c>
    </row>
    <row r="38" spans="1:14">
      <c r="A38" s="43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43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1"/>
        <v>0</v>
      </c>
    </row>
    <row r="40" spans="1:14">
      <c r="A40" s="43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1"/>
        <v>0</v>
      </c>
    </row>
    <row r="41" spans="1:14">
      <c r="A41" s="43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1"/>
        <v>0</v>
      </c>
    </row>
    <row r="42" spans="1:14">
      <c r="A42" s="43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1"/>
        <v>0</v>
      </c>
    </row>
    <row r="43" spans="1:14">
      <c r="A43" s="42" t="s">
        <v>36</v>
      </c>
      <c r="B43" s="24">
        <f>+B44+B45+B46+B47+B48+B49</f>
        <v>0</v>
      </c>
      <c r="C43" s="24">
        <f t="shared" ref="C43" si="12">+C44+C45+C46+C47+C48+C49</f>
        <v>0</v>
      </c>
      <c r="D43" s="24">
        <f t="shared" ref="D43:N43" si="13">+D44+D45+D46+D47+D48+D49</f>
        <v>0</v>
      </c>
      <c r="E43" s="24">
        <f t="shared" si="13"/>
        <v>0</v>
      </c>
      <c r="F43" s="24">
        <f t="shared" si="13"/>
        <v>0</v>
      </c>
      <c r="G43" s="24">
        <f t="shared" si="13"/>
        <v>0</v>
      </c>
      <c r="H43" s="24">
        <f t="shared" si="13"/>
        <v>0</v>
      </c>
      <c r="I43" s="24">
        <f t="shared" si="13"/>
        <v>0</v>
      </c>
      <c r="J43" s="24">
        <f t="shared" si="13"/>
        <v>0</v>
      </c>
      <c r="K43" s="30">
        <f t="shared" si="13"/>
        <v>0</v>
      </c>
      <c r="L43" s="24">
        <f t="shared" si="13"/>
        <v>0</v>
      </c>
      <c r="M43" s="24">
        <f t="shared" si="13"/>
        <v>0</v>
      </c>
      <c r="N43" s="24">
        <f t="shared" si="13"/>
        <v>0</v>
      </c>
    </row>
    <row r="44" spans="1:14">
      <c r="A44" s="43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43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4">SUM(B45:M45)</f>
        <v>0</v>
      </c>
    </row>
    <row r="46" spans="1:14">
      <c r="A46" s="43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4"/>
        <v>0</v>
      </c>
    </row>
    <row r="47" spans="1:14">
      <c r="A47" s="43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4"/>
        <v>0</v>
      </c>
    </row>
    <row r="48" spans="1:14">
      <c r="A48" s="43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4"/>
        <v>0</v>
      </c>
    </row>
    <row r="49" spans="1:14">
      <c r="A49" s="43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4"/>
        <v>0</v>
      </c>
    </row>
    <row r="50" spans="1:14">
      <c r="A50" s="42" t="s">
        <v>43</v>
      </c>
      <c r="B50" s="24">
        <f>+B51+B52+B53+B54+B55+B56+B57+B58+B59</f>
        <v>225000</v>
      </c>
      <c r="C50" s="24">
        <f t="shared" ref="C50" si="15">+C51+C52+C53+C54+C55+C56+C57+C58+C59</f>
        <v>0</v>
      </c>
      <c r="D50" s="24">
        <f t="shared" ref="D50:N50" si="16">+D51+D52+D53+D54+D55+D56+D57+D58+D59</f>
        <v>0</v>
      </c>
      <c r="E50" s="24">
        <f t="shared" si="16"/>
        <v>0</v>
      </c>
      <c r="F50" s="24">
        <f t="shared" si="16"/>
        <v>0</v>
      </c>
      <c r="G50" s="24">
        <f t="shared" si="16"/>
        <v>0</v>
      </c>
      <c r="H50" s="24">
        <f t="shared" si="16"/>
        <v>0</v>
      </c>
      <c r="I50" s="24">
        <f t="shared" si="16"/>
        <v>0</v>
      </c>
      <c r="J50" s="24">
        <f t="shared" si="16"/>
        <v>0</v>
      </c>
      <c r="K50" s="30">
        <f>+K51+K52+K53+K54+K55+K57+K58+K59+K56</f>
        <v>0</v>
      </c>
      <c r="L50" s="24">
        <f t="shared" si="16"/>
        <v>0</v>
      </c>
      <c r="M50" s="24">
        <f t="shared" si="16"/>
        <v>0</v>
      </c>
      <c r="N50" s="24">
        <f t="shared" si="16"/>
        <v>225000</v>
      </c>
    </row>
    <row r="51" spans="1:14">
      <c r="A51" s="43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4"/>
        <v>225000</v>
      </c>
    </row>
    <row r="52" spans="1:14">
      <c r="A52" s="43" t="s">
        <v>45</v>
      </c>
      <c r="B52" s="23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4"/>
        <v>0</v>
      </c>
    </row>
    <row r="53" spans="1:14">
      <c r="A53" s="43" t="s">
        <v>46</v>
      </c>
      <c r="B53" s="20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4"/>
        <v>0</v>
      </c>
    </row>
    <row r="54" spans="1:14">
      <c r="A54" s="43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4"/>
        <v>0</v>
      </c>
    </row>
    <row r="55" spans="1:14">
      <c r="A55" s="43" t="s">
        <v>48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4"/>
        <v>0</v>
      </c>
    </row>
    <row r="56" spans="1:14">
      <c r="A56" s="43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4"/>
        <v>0</v>
      </c>
    </row>
    <row r="57" spans="1:14">
      <c r="A57" s="43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4"/>
        <v>0</v>
      </c>
    </row>
    <row r="58" spans="1:14">
      <c r="A58" s="43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4"/>
        <v>0</v>
      </c>
    </row>
    <row r="59" spans="1:14">
      <c r="A59" s="43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4"/>
        <v>0</v>
      </c>
    </row>
    <row r="60" spans="1:14">
      <c r="A60" s="42" t="s">
        <v>53</v>
      </c>
      <c r="B60" s="18">
        <f>+B61+B62+B63+B64</f>
        <v>0</v>
      </c>
      <c r="C60" s="18">
        <f t="shared" ref="C60" si="17">+C61+C62+C63+C64</f>
        <v>0</v>
      </c>
      <c r="D60" s="18">
        <f t="shared" ref="D60:N60" si="18">+D61+D62+D63+D64</f>
        <v>0</v>
      </c>
      <c r="E60" s="18">
        <f t="shared" si="18"/>
        <v>0</v>
      </c>
      <c r="F60" s="18">
        <f t="shared" si="18"/>
        <v>0</v>
      </c>
      <c r="G60" s="18">
        <f t="shared" si="18"/>
        <v>0</v>
      </c>
      <c r="H60" s="18">
        <f t="shared" si="18"/>
        <v>0</v>
      </c>
      <c r="I60" s="18">
        <f t="shared" si="18"/>
        <v>0</v>
      </c>
      <c r="J60" s="18">
        <f t="shared" si="18"/>
        <v>0</v>
      </c>
      <c r="K60" s="18">
        <f t="shared" si="18"/>
        <v>0</v>
      </c>
      <c r="L60" s="18">
        <f t="shared" si="18"/>
        <v>0</v>
      </c>
      <c r="M60" s="18">
        <f t="shared" si="18"/>
        <v>0</v>
      </c>
      <c r="N60" s="18">
        <f t="shared" si="18"/>
        <v>0</v>
      </c>
    </row>
    <row r="61" spans="1:14">
      <c r="A61" s="43" t="s">
        <v>54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4"/>
        <v>0</v>
      </c>
    </row>
    <row r="62" spans="1:14">
      <c r="A62" s="43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4"/>
        <v>0</v>
      </c>
    </row>
    <row r="63" spans="1:14">
      <c r="A63" s="43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4"/>
        <v>0</v>
      </c>
    </row>
    <row r="64" spans="1:14">
      <c r="A64" s="43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4"/>
        <v>0</v>
      </c>
    </row>
    <row r="65" spans="1:14">
      <c r="A65" s="42" t="s">
        <v>58</v>
      </c>
      <c r="B65" s="24">
        <f>+B66+B67</f>
        <v>0</v>
      </c>
      <c r="C65" s="24">
        <f t="shared" ref="C65" si="19">+C66+C67</f>
        <v>0</v>
      </c>
      <c r="D65" s="24">
        <f t="shared" ref="D65:M65" si="20">+D66+D67</f>
        <v>0</v>
      </c>
      <c r="E65" s="24">
        <f t="shared" si="20"/>
        <v>0</v>
      </c>
      <c r="F65" s="24">
        <f t="shared" si="20"/>
        <v>0</v>
      </c>
      <c r="G65" s="24">
        <f t="shared" si="20"/>
        <v>0</v>
      </c>
      <c r="H65" s="24">
        <f t="shared" si="20"/>
        <v>0</v>
      </c>
      <c r="I65" s="24">
        <f t="shared" si="20"/>
        <v>0</v>
      </c>
      <c r="J65" s="24">
        <f t="shared" si="20"/>
        <v>0</v>
      </c>
      <c r="K65" s="24">
        <f t="shared" si="20"/>
        <v>0</v>
      </c>
      <c r="L65" s="24">
        <f t="shared" si="20"/>
        <v>0</v>
      </c>
      <c r="M65" s="24">
        <f t="shared" si="20"/>
        <v>0</v>
      </c>
      <c r="N65" s="24">
        <f>+N66+N67</f>
        <v>0</v>
      </c>
    </row>
    <row r="66" spans="1:14">
      <c r="A66" s="43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4"/>
        <v>0</v>
      </c>
    </row>
    <row r="67" spans="1:14">
      <c r="A67" s="43" t="s">
        <v>60</v>
      </c>
      <c r="B67" s="20">
        <v>0</v>
      </c>
      <c r="C67" s="20">
        <v>0</v>
      </c>
      <c r="D67" s="20">
        <v>0</v>
      </c>
      <c r="E67" s="23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4"/>
        <v>0</v>
      </c>
    </row>
    <row r="68" spans="1:14">
      <c r="A68" s="42" t="s">
        <v>61</v>
      </c>
      <c r="B68" s="24">
        <f>+B69+B70+B71</f>
        <v>0</v>
      </c>
      <c r="C68" s="24">
        <f t="shared" ref="C68" si="21">+C69+C70+C71</f>
        <v>0</v>
      </c>
      <c r="D68" s="24">
        <f t="shared" ref="D68:N68" si="22">+D69+D70+D71</f>
        <v>0</v>
      </c>
      <c r="E68" s="24">
        <f t="shared" si="22"/>
        <v>0</v>
      </c>
      <c r="F68" s="24">
        <f t="shared" si="22"/>
        <v>0</v>
      </c>
      <c r="G68" s="24">
        <f t="shared" si="22"/>
        <v>0</v>
      </c>
      <c r="H68" s="24">
        <f t="shared" si="22"/>
        <v>0</v>
      </c>
      <c r="I68" s="24">
        <f t="shared" si="22"/>
        <v>0</v>
      </c>
      <c r="J68" s="24">
        <f t="shared" si="22"/>
        <v>0</v>
      </c>
      <c r="K68" s="24">
        <f t="shared" si="22"/>
        <v>0</v>
      </c>
      <c r="L68" s="24">
        <f t="shared" si="22"/>
        <v>0</v>
      </c>
      <c r="M68" s="24">
        <f t="shared" si="22"/>
        <v>0</v>
      </c>
      <c r="N68" s="24">
        <f t="shared" si="22"/>
        <v>0</v>
      </c>
    </row>
    <row r="69" spans="1:14">
      <c r="A69" s="43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4"/>
        <v>0</v>
      </c>
    </row>
    <row r="70" spans="1:14">
      <c r="A70" s="43" t="s">
        <v>63</v>
      </c>
      <c r="B70" s="20">
        <v>0</v>
      </c>
      <c r="C70" s="20">
        <v>0</v>
      </c>
      <c r="D70" s="20">
        <v>0</v>
      </c>
      <c r="E70" s="23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4"/>
        <v>0</v>
      </c>
    </row>
    <row r="71" spans="1:14">
      <c r="A71" s="43" t="s">
        <v>64</v>
      </c>
      <c r="B71" s="20">
        <v>0</v>
      </c>
      <c r="C71" s="20">
        <v>0</v>
      </c>
      <c r="D71" s="20">
        <v>0</v>
      </c>
      <c r="E71" s="23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4"/>
        <v>0</v>
      </c>
    </row>
    <row r="72" spans="1:14">
      <c r="A72" s="41" t="s">
        <v>67</v>
      </c>
      <c r="B72" s="24">
        <f>+B73+B76+B79</f>
        <v>0</v>
      </c>
      <c r="C72" s="24">
        <f t="shared" ref="C72" si="23">+C73+C76+C79</f>
        <v>0</v>
      </c>
      <c r="D72" s="24">
        <f t="shared" ref="D72:N72" si="24">+D73+D76+D79</f>
        <v>0</v>
      </c>
      <c r="E72" s="24">
        <f t="shared" si="24"/>
        <v>0</v>
      </c>
      <c r="F72" s="24">
        <f t="shared" si="24"/>
        <v>0</v>
      </c>
      <c r="G72" s="24">
        <f t="shared" si="24"/>
        <v>0</v>
      </c>
      <c r="H72" s="24">
        <f t="shared" si="24"/>
        <v>0</v>
      </c>
      <c r="I72" s="24">
        <f t="shared" si="24"/>
        <v>0</v>
      </c>
      <c r="J72" s="24">
        <f t="shared" si="24"/>
        <v>0</v>
      </c>
      <c r="K72" s="24">
        <f t="shared" si="24"/>
        <v>0</v>
      </c>
      <c r="L72" s="24">
        <f t="shared" si="24"/>
        <v>0</v>
      </c>
      <c r="M72" s="24">
        <f t="shared" si="24"/>
        <v>0</v>
      </c>
      <c r="N72" s="24">
        <f t="shared" si="24"/>
        <v>0</v>
      </c>
    </row>
    <row r="73" spans="1:14">
      <c r="A73" s="42" t="s">
        <v>68</v>
      </c>
      <c r="B73" s="24">
        <f>+B74+B75</f>
        <v>0</v>
      </c>
      <c r="C73" s="24">
        <f t="shared" ref="C73" si="25">+C74+C75</f>
        <v>0</v>
      </c>
      <c r="D73" s="24">
        <f t="shared" ref="D73:N73" si="26">+D74+D75</f>
        <v>0</v>
      </c>
      <c r="E73" s="24">
        <f t="shared" si="26"/>
        <v>0</v>
      </c>
      <c r="F73" s="24">
        <f t="shared" si="26"/>
        <v>0</v>
      </c>
      <c r="G73" s="24">
        <f t="shared" si="26"/>
        <v>0</v>
      </c>
      <c r="H73" s="24">
        <f t="shared" si="26"/>
        <v>0</v>
      </c>
      <c r="I73" s="24">
        <f t="shared" si="26"/>
        <v>0</v>
      </c>
      <c r="J73" s="24">
        <f t="shared" si="26"/>
        <v>0</v>
      </c>
      <c r="K73" s="24">
        <f t="shared" si="26"/>
        <v>0</v>
      </c>
      <c r="L73" s="24">
        <f t="shared" si="26"/>
        <v>0</v>
      </c>
      <c r="M73" s="24">
        <f t="shared" si="26"/>
        <v>0</v>
      </c>
      <c r="N73" s="24">
        <f t="shared" si="26"/>
        <v>0</v>
      </c>
    </row>
    <row r="74" spans="1:14">
      <c r="A74" s="43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4"/>
        <v>0</v>
      </c>
    </row>
    <row r="75" spans="1:14">
      <c r="A75" s="43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4"/>
        <v>0</v>
      </c>
    </row>
    <row r="76" spans="1:14">
      <c r="A76" s="42" t="s">
        <v>71</v>
      </c>
      <c r="B76" s="24">
        <f>+B77+B78</f>
        <v>0</v>
      </c>
      <c r="C76" s="24">
        <f t="shared" ref="C76" si="27">+C77+C78</f>
        <v>0</v>
      </c>
      <c r="D76" s="24">
        <f t="shared" ref="D76:M76" si="28">+D77+D78</f>
        <v>0</v>
      </c>
      <c r="E76" s="24">
        <f t="shared" si="28"/>
        <v>0</v>
      </c>
      <c r="F76" s="24">
        <f t="shared" si="28"/>
        <v>0</v>
      </c>
      <c r="G76" s="24">
        <f t="shared" si="28"/>
        <v>0</v>
      </c>
      <c r="H76" s="24">
        <f t="shared" si="28"/>
        <v>0</v>
      </c>
      <c r="I76" s="24">
        <f t="shared" si="28"/>
        <v>0</v>
      </c>
      <c r="J76" s="24">
        <f t="shared" si="28"/>
        <v>0</v>
      </c>
      <c r="K76" s="24">
        <f t="shared" si="28"/>
        <v>0</v>
      </c>
      <c r="L76" s="24">
        <f t="shared" si="28"/>
        <v>0</v>
      </c>
      <c r="M76" s="24">
        <f t="shared" si="28"/>
        <v>0</v>
      </c>
      <c r="N76" s="24">
        <f>+N77+N78</f>
        <v>0</v>
      </c>
    </row>
    <row r="77" spans="1:14">
      <c r="A77" s="43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4"/>
        <v>0</v>
      </c>
    </row>
    <row r="78" spans="1:14">
      <c r="A78" s="43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4"/>
        <v>0</v>
      </c>
    </row>
    <row r="79" spans="1:14">
      <c r="A79" s="42" t="s">
        <v>74</v>
      </c>
      <c r="B79" s="24">
        <f>+B80</f>
        <v>0</v>
      </c>
      <c r="C79" s="24">
        <f t="shared" ref="C79" si="29">+C80</f>
        <v>0</v>
      </c>
      <c r="D79" s="24">
        <f t="shared" ref="D79:M79" si="30">+D80</f>
        <v>0</v>
      </c>
      <c r="E79" s="24">
        <f t="shared" si="30"/>
        <v>0</v>
      </c>
      <c r="F79" s="24">
        <f t="shared" si="30"/>
        <v>0</v>
      </c>
      <c r="G79" s="24">
        <f t="shared" si="30"/>
        <v>0</v>
      </c>
      <c r="H79" s="24">
        <f t="shared" si="30"/>
        <v>0</v>
      </c>
      <c r="I79" s="24">
        <f t="shared" si="30"/>
        <v>0</v>
      </c>
      <c r="J79" s="24">
        <f t="shared" si="30"/>
        <v>0</v>
      </c>
      <c r="K79" s="24">
        <f t="shared" si="30"/>
        <v>0</v>
      </c>
      <c r="L79" s="24">
        <f t="shared" si="30"/>
        <v>0</v>
      </c>
      <c r="M79" s="24">
        <f t="shared" si="30"/>
        <v>0</v>
      </c>
      <c r="N79" s="24">
        <f>+N80</f>
        <v>0</v>
      </c>
    </row>
    <row r="80" spans="1:14">
      <c r="A80" s="43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4"/>
        <v>0</v>
      </c>
    </row>
    <row r="81" spans="1:14">
      <c r="A81" s="44" t="s">
        <v>65</v>
      </c>
      <c r="B81" s="21">
        <f>+B7</f>
        <v>14242901</v>
      </c>
      <c r="C81" s="21">
        <f t="shared" ref="C81" si="31">+C7</f>
        <v>0</v>
      </c>
      <c r="D81" s="21">
        <f t="shared" ref="D81:M81" si="32">+D7</f>
        <v>0</v>
      </c>
      <c r="E81" s="21">
        <f t="shared" si="32"/>
        <v>0</v>
      </c>
      <c r="F81" s="21">
        <f>+F7</f>
        <v>0</v>
      </c>
      <c r="G81" s="21">
        <f t="shared" si="32"/>
        <v>0</v>
      </c>
      <c r="H81" s="21">
        <f t="shared" si="32"/>
        <v>0</v>
      </c>
      <c r="I81" s="21">
        <f t="shared" si="32"/>
        <v>0</v>
      </c>
      <c r="J81" s="21">
        <f t="shared" si="32"/>
        <v>0</v>
      </c>
      <c r="K81" s="21">
        <f t="shared" si="32"/>
        <v>0</v>
      </c>
      <c r="L81" s="21">
        <f t="shared" si="32"/>
        <v>0</v>
      </c>
      <c r="M81" s="21">
        <f t="shared" si="32"/>
        <v>0</v>
      </c>
      <c r="N81" s="21">
        <f>+N7</f>
        <v>14242901</v>
      </c>
    </row>
    <row r="82" spans="1:14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5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PRESUPUESTO_2</cp:lastModifiedBy>
  <cp:lastPrinted>2023-02-01T19:30:42Z</cp:lastPrinted>
  <dcterms:created xsi:type="dcterms:W3CDTF">2021-07-29T18:58:50Z</dcterms:created>
  <dcterms:modified xsi:type="dcterms:W3CDTF">2023-02-01T20:02:22Z</dcterms:modified>
</cp:coreProperties>
</file>