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480" windowHeight="8172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E9" i="1" l="1"/>
  <c r="P9" i="2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D8" i="1"/>
  <c r="C80" i="1"/>
  <c r="C77" i="1"/>
  <c r="C74" i="1"/>
  <c r="C73" i="1" s="1"/>
  <c r="C69" i="1"/>
  <c r="C66" i="1"/>
  <c r="C61" i="1"/>
  <c r="C51" i="1"/>
  <c r="E51" i="1" s="1"/>
  <c r="C25" i="1"/>
  <c r="E25" i="1" s="1"/>
  <c r="E8" i="1" l="1"/>
  <c r="C8" i="1"/>
  <c r="C82" i="1" s="1"/>
  <c r="D82" i="1"/>
  <c r="E82" i="1" l="1"/>
  <c r="D80" i="2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<sst xmlns="http://schemas.openxmlformats.org/spreadsheetml/2006/main" count="287" uniqueCount="112">
  <si>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</si>
  <si>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</si>
  <si>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</si>
  <si>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</si>
  <si>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</si>
  <si>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</si>
  <si>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</si>
  <si>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</si>
  <si>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</si>
  <si>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</si>
  <si>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</si>
  <si>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</si>
  <si>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</si>
  <si>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</si>
  <si>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</si>
  <si>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</si>
  <si>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</si>
  <si>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</si>
  <si>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</si>
  <si>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</si>
  <si>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</si>
  <si>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</si>
  <si>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</si>
  <si>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</si>
  <si>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</si>
  <si>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</si>
  <si>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</si>
  <si>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</si>
  <si>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</si>
  <si>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</si>
  <si>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</si>
  <si>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</si>
  <si>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</si>
  <si>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</si>
  <si>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</si>
  <si>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</si>
  <si>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</si>
  <si>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</si>
  <si>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</si>
  <si>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</si>
  <si>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</si>
  <si>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</si>
  <si>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</si>
  <si>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</si>
  <si>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</si>
  <si>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</si>
  <si>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</si>
  <si>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</si>
  <si>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</si>
  <si>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</si>
  <si>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</si>
  <si>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</si>
  <si>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</si>
  <si>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</si>
  <si>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</si>
  <si>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</si>
  <si>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</si>
  <si>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</si>
  <si>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</si>
  <si>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</si>
  <si>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</si>
  <si>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</si>
  <si>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</si>
  <si>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</si>
  <si>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</si>
  <si>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</si>
  <si>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</si>
  <si>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</si>
  <si>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</si>
  <si>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</si>
  <si>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</si>
  <si>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</si>
  <si>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</si>
  <si>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</si>
  <si>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</si>
  <si>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</si>
  <si>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</si>
  <si>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</si>
  <si>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</si>
  <si>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</si>
  <si>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</si>
  <si>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</si>
  <si>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</si>
  <si>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</si>
  <si>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</si>
  <si>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</si>
  <si>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</si>
  <si>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</si>
  <si>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</si>
  <si>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</si>
  <si>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</si>
  <si>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</si>
  <si>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</si>
  <si>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</si>
  <si>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</si>
  <si>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</si>
  <si>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</si>
  <si>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</si>
  <si>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</si>
  <si>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</si>
  <si>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</si>
  <si>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</si>
  <si>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</si>
  <si>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</si>
  <si>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</si>
  <si>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</si>
  <si>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</si>
  <si>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</si>
  <si>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</si>
  <si>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</si>
  <si>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</si>
  <si>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 xml:space="preserve">Presupuesto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</si>
</sst>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8" fillId="0" borderId="16" xfId="0" applyFont="1" applyFill="1" applyBorder="1" applyAlignment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showGridLines="0" view="pageBreakPreview" zoomScaleSheetLayoutView="100" workbookViewId="0">
      <selection activeCell="H11" sqref="H11"/>
    </sheetView>
  </sheetViews>
  <sheetFormatPr baseColWidth="10" defaultColWidth="11.44140625" defaultRowHeight="14.4" x14ac:dyDescent="0.3"/>
  <cols>
    <col min="1" max="1" width="5.33203125" customWidth="1"/>
    <col min="2" max="2" width="87.6640625" customWidth="1"/>
    <col min="3" max="3" width="17.5546875" customWidth="1"/>
    <col min="4" max="4" width="14.5546875" customWidth="1"/>
    <col min="5" max="5" width="13.44140625" bestFit="1" customWidth="1"/>
  </cols>
  <sheetData>
    <row r="1" spans="2:14" ht="25.2" customHeight="1" x14ac:dyDescent="0.3">
      <c r="B1" s="48" t="s">
        <v>98</v>
      </c>
      <c r="C1" s="48"/>
      <c r="D1" s="48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3">
      <c r="B2" s="48" t="s">
        <v>97</v>
      </c>
      <c r="C2" s="48"/>
      <c r="D2" s="48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6" x14ac:dyDescent="0.3">
      <c r="B3" s="48">
        <v>2026</v>
      </c>
      <c r="C3" s="48"/>
      <c r="D3" s="48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3">
      <c r="B4" s="49" t="s">
        <v>76</v>
      </c>
      <c r="C4" s="50"/>
      <c r="D4" s="50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3">
      <c r="B5" s="49" t="s">
        <v>77</v>
      </c>
      <c r="C5" s="50"/>
      <c r="D5" s="50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3">
      <c r="B6" s="51" t="s">
        <v>66</v>
      </c>
      <c r="C6" s="52" t="s">
        <v>93</v>
      </c>
      <c r="D6" s="52" t="s">
        <v>111</v>
      </c>
      <c r="E6" s="46" t="s">
        <v>110</v>
      </c>
    </row>
    <row r="7" spans="2:14" ht="25.2" customHeight="1" x14ac:dyDescent="0.3">
      <c r="B7" s="51"/>
      <c r="C7" s="53"/>
      <c r="D7" s="53"/>
      <c r="E7" s="47"/>
    </row>
    <row r="8" spans="2:14" x14ac:dyDescent="0.3">
      <c r="B8" s="1" t="s">
        <v>0</v>
      </c>
      <c r="C8" s="11">
        <f>C9+C15+C25+C35+C44+C51+C61</f>
        <v>231970555</v>
      </c>
      <c r="D8" s="11">
        <f>D9+D15+D25+D35+D44+D51+D61</f>
        <v>0</v>
      </c>
      <c r="E8" s="12">
        <f>E9+E15+E25+E35+E44+E51+E61+E66+E69+E73</f>
        <v>231970555</v>
      </c>
    </row>
    <row r="9" spans="2:14" x14ac:dyDescent="0.3">
      <c r="B9" s="2" t="s">
        <v>1</v>
      </c>
      <c r="C9" s="12">
        <f>C10+C11+C12+C13+C14</f>
        <v>123195200</v>
      </c>
      <c r="D9" s="12">
        <f>D10+D11+D12+D13+D14</f>
        <v>0</v>
      </c>
      <c r="E9" s="12">
        <f t="shared" ref="E9:E72" si="0">C9+D9</f>
        <v>123195200</v>
      </c>
    </row>
    <row r="10" spans="2:14" x14ac:dyDescent="0.3">
      <c r="B10" s="3" t="s">
        <v>2</v>
      </c>
      <c r="C10" s="13">
        <v>94214000</v>
      </c>
      <c r="D10" s="13">
        <v>0</v>
      </c>
      <c r="E10" s="13">
        <f t="shared" si="0"/>
        <v>94214000</v>
      </c>
    </row>
    <row r="11" spans="2:14" x14ac:dyDescent="0.3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3">
      <c r="B12" s="3" t="s">
        <v>4</v>
      </c>
      <c r="C12" s="13">
        <v>0</v>
      </c>
      <c r="D12" s="13">
        <v>0</v>
      </c>
      <c r="E12" s="13">
        <f t="shared" si="0"/>
        <v>0</v>
      </c>
    </row>
    <row r="13" spans="2:14" x14ac:dyDescent="0.3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3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3">
      <c r="B15" s="2" t="s">
        <v>7</v>
      </c>
      <c r="C15" s="12">
        <f>C16+C17+C18+C19+C21+C20+C22+C23+C24</f>
        <v>40266300</v>
      </c>
      <c r="D15" s="12">
        <f>D16+D17+D18+D19+D21+D20+D22+D23+D24</f>
        <v>0</v>
      </c>
      <c r="E15" s="12">
        <f t="shared" si="0"/>
        <v>40266300</v>
      </c>
    </row>
    <row r="16" spans="2:14" x14ac:dyDescent="0.3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3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3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3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3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3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3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3">
      <c r="B23" s="3" t="s">
        <v>15</v>
      </c>
      <c r="C23" s="13">
        <v>15050300</v>
      </c>
      <c r="D23" s="13">
        <v>0</v>
      </c>
      <c r="E23" s="13">
        <f t="shared" si="0"/>
        <v>15050300</v>
      </c>
    </row>
    <row r="24" spans="2:5" x14ac:dyDescent="0.3">
      <c r="B24" s="3" t="s">
        <v>16</v>
      </c>
      <c r="C24" s="13">
        <v>1700000</v>
      </c>
      <c r="D24" s="13">
        <v>0</v>
      </c>
      <c r="E24" s="13">
        <f t="shared" si="0"/>
        <v>1700000</v>
      </c>
    </row>
    <row r="25" spans="2:5" x14ac:dyDescent="0.3">
      <c r="B25" s="2" t="s">
        <v>17</v>
      </c>
      <c r="C25" s="12">
        <f>C26+C27+C28+C29+C30+C31+C32+C33+C34</f>
        <v>66464055</v>
      </c>
      <c r="D25" s="12">
        <f>D26+D27+D28+D29+D30+D31+D32+D33+D34</f>
        <v>0</v>
      </c>
      <c r="E25" s="12">
        <f t="shared" si="0"/>
        <v>66464055</v>
      </c>
    </row>
    <row r="26" spans="2:5" x14ac:dyDescent="0.3">
      <c r="B26" s="3" t="s">
        <v>18</v>
      </c>
      <c r="C26" s="13">
        <v>370000</v>
      </c>
      <c r="D26" s="13">
        <v>0</v>
      </c>
      <c r="E26" s="13">
        <f t="shared" si="0"/>
        <v>370000</v>
      </c>
    </row>
    <row r="27" spans="2:5" x14ac:dyDescent="0.3">
      <c r="B27" s="3" t="s">
        <v>19</v>
      </c>
      <c r="C27" s="13">
        <v>55787245</v>
      </c>
      <c r="D27" s="13">
        <v>0</v>
      </c>
      <c r="E27" s="13">
        <f t="shared" si="0"/>
        <v>55787245</v>
      </c>
    </row>
    <row r="28" spans="2:5" x14ac:dyDescent="0.3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3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3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3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3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3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3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3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3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3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3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3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3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3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3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3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3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3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3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3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3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3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3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3">
      <c r="B51" s="2" t="s">
        <v>43</v>
      </c>
      <c r="C51" s="12">
        <f>C52+C53+C54+C55+C56+C57+C58+C59+C60</f>
        <v>2045000</v>
      </c>
      <c r="D51" s="12">
        <f>D52+D53+D54+D55+D56+D57+D58+D59+D60</f>
        <v>0</v>
      </c>
      <c r="E51" s="12">
        <f t="shared" si="0"/>
        <v>2045000</v>
      </c>
    </row>
    <row r="52" spans="2:5" x14ac:dyDescent="0.3">
      <c r="B52" s="3" t="s">
        <v>44</v>
      </c>
      <c r="C52" s="13">
        <v>820000</v>
      </c>
      <c r="D52" s="13">
        <v>0</v>
      </c>
      <c r="E52" s="13">
        <f t="shared" si="0"/>
        <v>820000</v>
      </c>
    </row>
    <row r="53" spans="2:5" x14ac:dyDescent="0.3">
      <c r="B53" s="3" t="s">
        <v>45</v>
      </c>
      <c r="C53" s="13">
        <v>100000</v>
      </c>
      <c r="D53" s="13">
        <v>0</v>
      </c>
      <c r="E53" s="13">
        <f t="shared" si="0"/>
        <v>100000</v>
      </c>
    </row>
    <row r="54" spans="2:5" x14ac:dyDescent="0.3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3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3">
      <c r="B56" s="3" t="s">
        <v>48</v>
      </c>
      <c r="C56" s="13">
        <v>1100000</v>
      </c>
      <c r="D56" s="13">
        <v>0</v>
      </c>
      <c r="E56" s="13">
        <f t="shared" si="0"/>
        <v>1100000</v>
      </c>
    </row>
    <row r="57" spans="2:5" x14ac:dyDescent="0.3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3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3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3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3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3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3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3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3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3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3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3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3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3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3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3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3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3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3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3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3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3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3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3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3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3">
      <c r="B82" s="4" t="s">
        <v>65</v>
      </c>
      <c r="C82" s="14">
        <f>C73+C8</f>
        <v>231970555</v>
      </c>
      <c r="D82" s="14">
        <f>D73+D8</f>
        <v>0</v>
      </c>
      <c r="E82" s="45">
        <f t="shared" si="1"/>
        <v>231970555</v>
      </c>
    </row>
    <row r="83" spans="2:5" ht="15" thickBot="1" x14ac:dyDescent="0.35">
      <c r="B83" s="44"/>
    </row>
    <row r="84" spans="2:5" ht="26.25" customHeight="1" thickBot="1" x14ac:dyDescent="0.35">
      <c r="B84" s="9" t="s">
        <v>94</v>
      </c>
    </row>
    <row r="85" spans="2:5" ht="33.75" customHeight="1" thickBot="1" x14ac:dyDescent="0.35">
      <c r="B85" s="7" t="s">
        <v>95</v>
      </c>
    </row>
    <row r="86" spans="2:5" ht="58.2" thickBot="1" x14ac:dyDescent="0.35">
      <c r="B86" s="8" t="s">
        <v>96</v>
      </c>
    </row>
    <row r="87" spans="2:5" x14ac:dyDescent="0.3">
      <c r="B87" s="38"/>
    </row>
    <row r="89" spans="2:5" x14ac:dyDescent="0.3">
      <c r="B89" t="s">
        <v>101</v>
      </c>
      <c r="C89" t="s">
        <v>103</v>
      </c>
    </row>
    <row r="90" spans="2:5" x14ac:dyDescent="0.3">
      <c r="B90" s="31" t="s">
        <v>106</v>
      </c>
      <c r="C90" t="s">
        <v>104</v>
      </c>
    </row>
    <row r="91" spans="2:5" x14ac:dyDescent="0.3">
      <c r="B91" s="31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view="pageBreakPreview" topLeftCell="C1" zoomScaleSheetLayoutView="100" workbookViewId="0">
      <selection activeCell="L21" sqref="L21"/>
    </sheetView>
  </sheetViews>
  <sheetFormatPr baseColWidth="10" defaultColWidth="11.44140625" defaultRowHeight="14.4" x14ac:dyDescent="0.3"/>
  <cols>
    <col min="1" max="1" width="37.44140625" customWidth="1"/>
    <col min="2" max="2" width="14.33203125" customWidth="1"/>
    <col min="3" max="3" width="14.44140625" customWidth="1"/>
    <col min="4" max="4" width="12.77734375" customWidth="1"/>
    <col min="5" max="5" width="13.109375" customWidth="1"/>
    <col min="6" max="7" width="13.33203125" customWidth="1"/>
    <col min="8" max="8" width="13.109375" customWidth="1"/>
    <col min="9" max="9" width="12.88671875" customWidth="1"/>
    <col min="10" max="10" width="13.33203125" customWidth="1"/>
    <col min="11" max="11" width="13.109375" customWidth="1"/>
    <col min="12" max="12" width="12.88671875" customWidth="1"/>
    <col min="13" max="15" width="13" customWidth="1"/>
    <col min="16" max="16" width="13.44140625" customWidth="1"/>
    <col min="17" max="17" width="12.44140625" bestFit="1" customWidth="1"/>
  </cols>
  <sheetData>
    <row r="1" spans="1:17" ht="28.5" customHeight="1" x14ac:dyDescent="0.3">
      <c r="A1" s="58" t="s">
        <v>99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ht="21" customHeight="1" x14ac:dyDescent="0.3">
      <c r="A2" s="60" t="s">
        <v>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7" ht="15.6" x14ac:dyDescent="0.3">
      <c r="A3" s="65">
        <v>2026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5.75" customHeight="1" x14ac:dyDescent="0.3">
      <c r="A4" s="67" t="s">
        <v>92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5.75" customHeight="1" x14ac:dyDescent="0.3">
      <c r="A5" s="54" t="s">
        <v>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7" ht="25.5" customHeight="1" x14ac:dyDescent="0.3">
      <c r="A6" s="51" t="s">
        <v>66</v>
      </c>
      <c r="B6" s="52" t="s">
        <v>93</v>
      </c>
      <c r="C6" s="63" t="s">
        <v>111</v>
      </c>
      <c r="D6" s="55" t="s">
        <v>91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7"/>
    </row>
    <row r="7" spans="1:17" x14ac:dyDescent="0.3">
      <c r="A7" s="62"/>
      <c r="B7" s="46"/>
      <c r="C7" s="64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3">
      <c r="A8" s="26" t="s">
        <v>0</v>
      </c>
      <c r="B8" s="33">
        <f>B9+B15+B25+B35+B44+B51+B61</f>
        <v>231970555</v>
      </c>
      <c r="C8" s="17">
        <f>+C9+C15+C25+C35+C44+C51+C61+C66+C69+C73</f>
        <v>0</v>
      </c>
      <c r="D8" s="18">
        <f>+D9+D15+D25+D35+D44+D51+D61+D66+D69+D73</f>
        <v>8933758.1799999997</v>
      </c>
      <c r="E8" s="18">
        <f>+E9+E15+E25+E35+E44+E51+E61+E66+E69+E73</f>
        <v>10770624.469999999</v>
      </c>
      <c r="F8" s="18">
        <f>+F9+F15+F25+F35+F44+F51+F61+F66+F69+F73</f>
        <v>25253578.049999997</v>
      </c>
      <c r="G8" s="18">
        <f>+G9+G15+G25+G35+G35+G44+G51+G61+G66+G69+G73</f>
        <v>23320240.550000001</v>
      </c>
      <c r="H8" s="18">
        <f>+H9+H15+H25+H35+H44+H44+H51+H61+H66+H69+H73</f>
        <v>14541597.550000001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82819798.799999997</v>
      </c>
    </row>
    <row r="9" spans="1:17" x14ac:dyDescent="0.3">
      <c r="A9" s="27" t="s">
        <v>1</v>
      </c>
      <c r="B9" s="35">
        <f>B10+B11+B12+B13+B14</f>
        <v>123195200</v>
      </c>
      <c r="C9" s="17">
        <f t="shared" ref="C9:L9" si="1">+C10+C11+C12+C13+C14</f>
        <v>0</v>
      </c>
      <c r="D9" s="17">
        <f t="shared" si="1"/>
        <v>8095811.8000000007</v>
      </c>
      <c r="E9" s="17">
        <f t="shared" si="1"/>
        <v>8120980.6799999997</v>
      </c>
      <c r="F9" s="17">
        <f t="shared" si="1"/>
        <v>8007316.8300000001</v>
      </c>
      <c r="G9" s="17">
        <f t="shared" si="1"/>
        <v>13277456.200000001</v>
      </c>
      <c r="H9" s="17">
        <f t="shared" si="1"/>
        <v>8087316.8300000001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45588882.339999996</v>
      </c>
    </row>
    <row r="10" spans="1:17" x14ac:dyDescent="0.3">
      <c r="A10" s="28" t="s">
        <v>2</v>
      </c>
      <c r="B10" s="36">
        <v>94214000</v>
      </c>
      <c r="C10" s="23">
        <v>0</v>
      </c>
      <c r="D10" s="23">
        <v>6828971.2400000002</v>
      </c>
      <c r="E10" s="23">
        <v>6857800.2000000002</v>
      </c>
      <c r="F10" s="23">
        <v>6740633.7000000002</v>
      </c>
      <c r="G10" s="23">
        <v>7850194.3799999999</v>
      </c>
      <c r="H10" s="23">
        <v>6820633.7000000002</v>
      </c>
      <c r="I10" s="23">
        <v>0</v>
      </c>
      <c r="J10" s="23">
        <v>0</v>
      </c>
      <c r="K10" s="23">
        <v>0</v>
      </c>
      <c r="L10" s="23">
        <v>0</v>
      </c>
      <c r="M10" s="19">
        <v>0</v>
      </c>
      <c r="N10" s="23">
        <v>0</v>
      </c>
      <c r="O10" s="23">
        <v>0</v>
      </c>
      <c r="P10" s="18">
        <f>SUM(D10:O10)</f>
        <v>35098233.219999999</v>
      </c>
      <c r="Q10" s="13"/>
    </row>
    <row r="11" spans="1:17" x14ac:dyDescent="0.3">
      <c r="A11" s="28" t="s">
        <v>3</v>
      </c>
      <c r="B11" s="36">
        <v>16386200</v>
      </c>
      <c r="C11" s="23">
        <v>0</v>
      </c>
      <c r="D11" s="23">
        <v>223500</v>
      </c>
      <c r="E11" s="23">
        <v>223500</v>
      </c>
      <c r="F11" s="23">
        <v>223500</v>
      </c>
      <c r="G11" s="23">
        <v>4384078.6900000004</v>
      </c>
      <c r="H11" s="23">
        <v>223500</v>
      </c>
      <c r="I11" s="23">
        <v>0</v>
      </c>
      <c r="J11" s="23">
        <v>0</v>
      </c>
      <c r="K11" s="23">
        <v>0</v>
      </c>
      <c r="L11" s="23">
        <v>0</v>
      </c>
      <c r="M11" s="19">
        <v>0</v>
      </c>
      <c r="N11" s="23">
        <v>0</v>
      </c>
      <c r="O11" s="23">
        <v>0</v>
      </c>
      <c r="P11" s="18">
        <f>SUM(D11:O11)</f>
        <v>5278078.6900000004</v>
      </c>
    </row>
    <row r="12" spans="1:17" x14ac:dyDescent="0.3">
      <c r="A12" s="28" t="s">
        <v>4</v>
      </c>
      <c r="B12" s="36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3">
      <c r="A13" s="28" t="s">
        <v>5</v>
      </c>
      <c r="B13" s="36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 x14ac:dyDescent="0.3">
      <c r="A14" s="28" t="s">
        <v>6</v>
      </c>
      <c r="B14" s="36">
        <v>12595000</v>
      </c>
      <c r="C14" s="23">
        <v>0</v>
      </c>
      <c r="D14" s="23">
        <v>1043340.56</v>
      </c>
      <c r="E14" s="23">
        <v>1039680.48</v>
      </c>
      <c r="F14" s="23">
        <v>1043183.13</v>
      </c>
      <c r="G14" s="23">
        <v>1043183.13</v>
      </c>
      <c r="H14" s="23">
        <v>1043183.13</v>
      </c>
      <c r="I14" s="23">
        <v>0</v>
      </c>
      <c r="J14" s="23">
        <v>0</v>
      </c>
      <c r="K14" s="23">
        <v>0</v>
      </c>
      <c r="L14" s="23">
        <v>0</v>
      </c>
      <c r="M14" s="19">
        <v>0</v>
      </c>
      <c r="N14" s="23">
        <v>0</v>
      </c>
      <c r="O14" s="23">
        <v>0</v>
      </c>
      <c r="P14" s="18">
        <f t="shared" ref="P14:P72" si="3">SUM(D14:O14)</f>
        <v>5212570.43</v>
      </c>
    </row>
    <row r="15" spans="1:17" x14ac:dyDescent="0.3">
      <c r="A15" s="27" t="s">
        <v>7</v>
      </c>
      <c r="B15" s="35">
        <f>B16+B17+B18+B19+B21+B20+B22+B23+B24</f>
        <v>40266300</v>
      </c>
      <c r="C15" s="35">
        <f>C16+C17+C18+C19+C21+C20+C22+C23+C24</f>
        <v>0</v>
      </c>
      <c r="D15" s="17">
        <f t="shared" ref="D15:L15" si="4">+D16+D17+D18+D19+D20+D21+D22+D23+D24</f>
        <v>837946.37999999989</v>
      </c>
      <c r="E15" s="17">
        <f t="shared" si="4"/>
        <v>1130242.8399999999</v>
      </c>
      <c r="F15" s="17">
        <f t="shared" si="4"/>
        <v>3673917.0399999996</v>
      </c>
      <c r="G15" s="17">
        <f t="shared" si="4"/>
        <v>7951804.0499999998</v>
      </c>
      <c r="H15" s="17">
        <f t="shared" si="4"/>
        <v>3365803.9699999997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16959714.280000001</v>
      </c>
    </row>
    <row r="16" spans="1:17" x14ac:dyDescent="0.3">
      <c r="A16" s="28" t="s">
        <v>8</v>
      </c>
      <c r="B16" s="36">
        <v>6440000</v>
      </c>
      <c r="C16" s="23">
        <v>0</v>
      </c>
      <c r="D16" s="23">
        <v>390329.42</v>
      </c>
      <c r="E16" s="23">
        <v>153708.57</v>
      </c>
      <c r="F16" s="23">
        <v>979990.9</v>
      </c>
      <c r="G16" s="23">
        <v>438134.1</v>
      </c>
      <c r="H16" s="23">
        <v>196954.19</v>
      </c>
      <c r="I16" s="23">
        <v>0</v>
      </c>
      <c r="J16" s="23">
        <v>0</v>
      </c>
      <c r="K16" s="23">
        <v>0</v>
      </c>
      <c r="L16" s="23">
        <v>0</v>
      </c>
      <c r="M16" s="19">
        <v>0</v>
      </c>
      <c r="N16" s="23">
        <v>0</v>
      </c>
      <c r="O16" s="23">
        <v>0</v>
      </c>
      <c r="P16" s="18">
        <f t="shared" si="3"/>
        <v>2159117.1800000002</v>
      </c>
    </row>
    <row r="17" spans="1:16" x14ac:dyDescent="0.3">
      <c r="A17" s="28" t="s">
        <v>9</v>
      </c>
      <c r="B17" s="36">
        <v>1400000</v>
      </c>
      <c r="C17" s="23">
        <v>0</v>
      </c>
      <c r="D17" s="23">
        <v>0</v>
      </c>
      <c r="E17" s="23">
        <v>0</v>
      </c>
      <c r="F17" s="23">
        <v>250000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9">
        <v>0</v>
      </c>
      <c r="N17" s="23">
        <v>0</v>
      </c>
      <c r="O17" s="23">
        <v>0</v>
      </c>
      <c r="P17" s="18">
        <f t="shared" si="3"/>
        <v>250000</v>
      </c>
    </row>
    <row r="18" spans="1:16" x14ac:dyDescent="0.3">
      <c r="A18" s="28" t="s">
        <v>10</v>
      </c>
      <c r="B18" s="36">
        <v>2900000</v>
      </c>
      <c r="C18" s="20">
        <v>0</v>
      </c>
      <c r="D18" s="20">
        <v>0</v>
      </c>
      <c r="E18" s="20">
        <v>248667.5</v>
      </c>
      <c r="F18" s="20">
        <v>125835</v>
      </c>
      <c r="G18" s="20">
        <v>124605</v>
      </c>
      <c r="H18" s="20">
        <v>125470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624577.5</v>
      </c>
    </row>
    <row r="19" spans="1:16" x14ac:dyDescent="0.3">
      <c r="A19" s="28" t="s">
        <v>11</v>
      </c>
      <c r="B19" s="36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 x14ac:dyDescent="0.3">
      <c r="A20" s="28" t="s">
        <v>12</v>
      </c>
      <c r="B20" s="36">
        <v>5956000</v>
      </c>
      <c r="C20" s="23">
        <v>0</v>
      </c>
      <c r="D20" s="23">
        <v>315000</v>
      </c>
      <c r="E20" s="23">
        <v>380866.79</v>
      </c>
      <c r="F20" s="23">
        <v>424433.38</v>
      </c>
      <c r="G20" s="23">
        <v>433000</v>
      </c>
      <c r="H20" s="23">
        <v>550066.79</v>
      </c>
      <c r="I20" s="23">
        <v>0</v>
      </c>
      <c r="J20" s="23">
        <v>0</v>
      </c>
      <c r="K20" s="23">
        <v>0</v>
      </c>
      <c r="L20" s="23">
        <v>0</v>
      </c>
      <c r="M20" s="19">
        <v>0</v>
      </c>
      <c r="N20" s="23">
        <v>0</v>
      </c>
      <c r="O20" s="23">
        <v>0</v>
      </c>
      <c r="P20" s="18">
        <f t="shared" si="3"/>
        <v>2103366.96</v>
      </c>
    </row>
    <row r="21" spans="1:16" x14ac:dyDescent="0.3">
      <c r="A21" s="28" t="s">
        <v>13</v>
      </c>
      <c r="B21" s="36">
        <v>1120000</v>
      </c>
      <c r="C21" s="20">
        <v>0</v>
      </c>
      <c r="D21" s="23">
        <v>132616.95999999999</v>
      </c>
      <c r="E21" s="20">
        <v>0</v>
      </c>
      <c r="F21" s="20">
        <v>345324.07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477941.03</v>
      </c>
    </row>
    <row r="22" spans="1:16" x14ac:dyDescent="0.3">
      <c r="A22" s="28" t="s">
        <v>14</v>
      </c>
      <c r="B22" s="36">
        <v>5700000</v>
      </c>
      <c r="C22" s="23">
        <v>0</v>
      </c>
      <c r="D22" s="23">
        <v>0</v>
      </c>
      <c r="E22" s="23">
        <v>0</v>
      </c>
      <c r="F22" s="23">
        <v>0</v>
      </c>
      <c r="G22" s="23">
        <v>4980189.95</v>
      </c>
      <c r="H22" s="23">
        <v>1285290</v>
      </c>
      <c r="I22" s="23">
        <v>0</v>
      </c>
      <c r="J22" s="23">
        <v>0</v>
      </c>
      <c r="K22" s="23">
        <v>0</v>
      </c>
      <c r="L22" s="23">
        <v>0</v>
      </c>
      <c r="M22" s="19">
        <v>0</v>
      </c>
      <c r="N22" s="23">
        <v>0</v>
      </c>
      <c r="O22" s="23">
        <v>0</v>
      </c>
      <c r="P22" s="18">
        <f t="shared" si="3"/>
        <v>6265479.9500000002</v>
      </c>
    </row>
    <row r="23" spans="1:16" x14ac:dyDescent="0.3">
      <c r="A23" s="28" t="s">
        <v>15</v>
      </c>
      <c r="B23" s="36">
        <v>15050300</v>
      </c>
      <c r="C23" s="23">
        <v>0</v>
      </c>
      <c r="D23" s="20">
        <v>0</v>
      </c>
      <c r="E23" s="23">
        <v>75000</v>
      </c>
      <c r="F23" s="23">
        <v>1320334.0900000001</v>
      </c>
      <c r="G23" s="23">
        <v>1975875</v>
      </c>
      <c r="H23" s="23">
        <v>983023</v>
      </c>
      <c r="I23" s="23">
        <v>0</v>
      </c>
      <c r="J23" s="23">
        <v>0</v>
      </c>
      <c r="K23" s="23">
        <v>0</v>
      </c>
      <c r="L23" s="23">
        <v>0</v>
      </c>
      <c r="M23" s="19">
        <v>0</v>
      </c>
      <c r="N23" s="23">
        <v>0</v>
      </c>
      <c r="O23" s="23">
        <v>0</v>
      </c>
      <c r="P23" s="18">
        <f t="shared" si="3"/>
        <v>4354232.09</v>
      </c>
    </row>
    <row r="24" spans="1:16" x14ac:dyDescent="0.3">
      <c r="A24" s="28" t="s">
        <v>16</v>
      </c>
      <c r="B24" s="36">
        <v>1700000</v>
      </c>
      <c r="C24" s="23">
        <v>0</v>
      </c>
      <c r="D24" s="23">
        <v>0</v>
      </c>
      <c r="E24" s="23">
        <v>271999.98</v>
      </c>
      <c r="F24" s="23">
        <v>227999.6</v>
      </c>
      <c r="G24" s="23">
        <v>0</v>
      </c>
      <c r="H24" s="23">
        <v>224999.99</v>
      </c>
      <c r="I24" s="23">
        <v>0</v>
      </c>
      <c r="J24" s="23">
        <v>0</v>
      </c>
      <c r="K24" s="23">
        <v>0</v>
      </c>
      <c r="L24" s="23">
        <v>0</v>
      </c>
      <c r="M24" s="19">
        <v>0</v>
      </c>
      <c r="N24" s="23">
        <v>0</v>
      </c>
      <c r="O24" s="23">
        <v>0</v>
      </c>
      <c r="P24" s="18">
        <f t="shared" si="3"/>
        <v>724999.57</v>
      </c>
    </row>
    <row r="25" spans="1:16" x14ac:dyDescent="0.3">
      <c r="A25" s="27" t="s">
        <v>17</v>
      </c>
      <c r="B25" s="35">
        <f>B26+B27+B28+B29+B30+B31+B32+B33+B34</f>
        <v>66464055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1519400.95</v>
      </c>
      <c r="F25" s="17">
        <f t="shared" si="6"/>
        <v>13472844.18</v>
      </c>
      <c r="G25" s="17">
        <f t="shared" si="6"/>
        <v>976588.29999999993</v>
      </c>
      <c r="H25" s="17">
        <f t="shared" si="6"/>
        <v>3088476.75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19057310.18</v>
      </c>
    </row>
    <row r="26" spans="1:16" x14ac:dyDescent="0.3">
      <c r="A26" s="28" t="s">
        <v>18</v>
      </c>
      <c r="B26" s="36">
        <v>370000</v>
      </c>
      <c r="C26" s="23">
        <v>0</v>
      </c>
      <c r="D26" s="23">
        <v>0</v>
      </c>
      <c r="E26" s="23">
        <v>0</v>
      </c>
      <c r="F26" s="23">
        <v>52860.42</v>
      </c>
      <c r="G26" s="23">
        <v>11520.1</v>
      </c>
      <c r="H26" s="23">
        <v>6780</v>
      </c>
      <c r="I26" s="23">
        <v>0</v>
      </c>
      <c r="J26" s="23">
        <v>0</v>
      </c>
      <c r="K26" s="23">
        <v>0</v>
      </c>
      <c r="L26" s="23">
        <v>0</v>
      </c>
      <c r="M26" s="19">
        <v>0</v>
      </c>
      <c r="N26" s="23">
        <v>0</v>
      </c>
      <c r="O26" s="23">
        <v>0</v>
      </c>
      <c r="P26" s="18">
        <f t="shared" si="3"/>
        <v>71160.51999999999</v>
      </c>
    </row>
    <row r="27" spans="1:16" x14ac:dyDescent="0.3">
      <c r="A27" s="28" t="s">
        <v>19</v>
      </c>
      <c r="B27" s="36">
        <v>55787245</v>
      </c>
      <c r="C27" s="23">
        <v>0</v>
      </c>
      <c r="D27" s="23">
        <v>0</v>
      </c>
      <c r="E27" s="23">
        <v>719975.89</v>
      </c>
      <c r="F27" s="23">
        <v>12316442.220000001</v>
      </c>
      <c r="G27" s="23">
        <v>590068.19999999995</v>
      </c>
      <c r="H27" s="23">
        <v>2706696.75</v>
      </c>
      <c r="I27" s="23">
        <v>0</v>
      </c>
      <c r="J27" s="23">
        <v>0</v>
      </c>
      <c r="K27" s="23">
        <v>0</v>
      </c>
      <c r="L27" s="23">
        <v>0</v>
      </c>
      <c r="M27" s="19">
        <v>0</v>
      </c>
      <c r="N27" s="23">
        <v>0</v>
      </c>
      <c r="O27" s="23">
        <v>0</v>
      </c>
      <c r="P27" s="18">
        <f t="shared" si="3"/>
        <v>16333183.060000001</v>
      </c>
    </row>
    <row r="28" spans="1:16" x14ac:dyDescent="0.3">
      <c r="A28" s="28" t="s">
        <v>20</v>
      </c>
      <c r="B28" s="36">
        <v>500000</v>
      </c>
      <c r="C28" s="23">
        <v>0</v>
      </c>
      <c r="D28" s="20">
        <v>0</v>
      </c>
      <c r="E28" s="20">
        <v>49425.06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49425.06</v>
      </c>
    </row>
    <row r="29" spans="1:16" x14ac:dyDescent="0.3">
      <c r="A29" s="28" t="s">
        <v>21</v>
      </c>
      <c r="B29" s="36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0</v>
      </c>
      <c r="N29" s="23">
        <v>0</v>
      </c>
      <c r="O29" s="23">
        <v>0</v>
      </c>
      <c r="P29" s="18">
        <f t="shared" si="3"/>
        <v>0</v>
      </c>
    </row>
    <row r="30" spans="1:16" x14ac:dyDescent="0.3">
      <c r="A30" s="28" t="s">
        <v>22</v>
      </c>
      <c r="B30" s="36">
        <v>333300</v>
      </c>
      <c r="C30" s="20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9">
        <v>0</v>
      </c>
      <c r="N30" s="23">
        <v>0</v>
      </c>
      <c r="O30" s="23">
        <v>0</v>
      </c>
      <c r="P30" s="18">
        <f t="shared" si="3"/>
        <v>0</v>
      </c>
    </row>
    <row r="31" spans="1:16" x14ac:dyDescent="0.3">
      <c r="A31" s="28" t="s">
        <v>23</v>
      </c>
      <c r="B31" s="36">
        <v>803510</v>
      </c>
      <c r="C31" s="20">
        <v>0</v>
      </c>
      <c r="D31" s="23">
        <v>0</v>
      </c>
      <c r="E31" s="20">
        <v>0</v>
      </c>
      <c r="F31" s="20">
        <v>397660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397660</v>
      </c>
    </row>
    <row r="32" spans="1:16" x14ac:dyDescent="0.3">
      <c r="A32" s="28" t="s">
        <v>24</v>
      </c>
      <c r="B32" s="36">
        <v>6405000</v>
      </c>
      <c r="C32" s="23">
        <v>0</v>
      </c>
      <c r="D32" s="23">
        <v>0</v>
      </c>
      <c r="E32" s="23">
        <v>750000</v>
      </c>
      <c r="F32" s="23">
        <v>375000</v>
      </c>
      <c r="G32" s="23">
        <v>375000</v>
      </c>
      <c r="H32" s="23">
        <v>375000</v>
      </c>
      <c r="I32" s="23">
        <v>0</v>
      </c>
      <c r="J32" s="23">
        <v>0</v>
      </c>
      <c r="K32" s="23">
        <v>0</v>
      </c>
      <c r="L32" s="23">
        <v>0</v>
      </c>
      <c r="M32" s="19">
        <v>0</v>
      </c>
      <c r="N32" s="23">
        <v>0</v>
      </c>
      <c r="O32" s="23">
        <v>0</v>
      </c>
      <c r="P32" s="18">
        <f t="shared" si="3"/>
        <v>1875000</v>
      </c>
    </row>
    <row r="33" spans="1:16" x14ac:dyDescent="0.3">
      <c r="A33" s="28" t="s">
        <v>25</v>
      </c>
      <c r="B33" s="36">
        <v>0</v>
      </c>
      <c r="C33" s="23">
        <v>0</v>
      </c>
      <c r="D33" s="20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9">
        <v>0</v>
      </c>
      <c r="N33" s="23">
        <v>0</v>
      </c>
      <c r="O33" s="23">
        <v>0</v>
      </c>
      <c r="P33" s="18">
        <f t="shared" si="3"/>
        <v>0</v>
      </c>
    </row>
    <row r="34" spans="1:16" x14ac:dyDescent="0.3">
      <c r="A34" s="28" t="s">
        <v>26</v>
      </c>
      <c r="B34" s="36">
        <v>2265000</v>
      </c>
      <c r="C34" s="23">
        <v>0</v>
      </c>
      <c r="D34" s="23">
        <v>0</v>
      </c>
      <c r="E34" s="23">
        <v>0</v>
      </c>
      <c r="F34" s="23">
        <v>330881.53999999998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9">
        <v>0</v>
      </c>
      <c r="N34" s="23">
        <v>0</v>
      </c>
      <c r="O34" s="23">
        <v>0</v>
      </c>
      <c r="P34" s="18">
        <f t="shared" si="3"/>
        <v>330881.53999999998</v>
      </c>
    </row>
    <row r="35" spans="1:16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3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3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3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3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3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3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3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3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3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3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3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3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3">
      <c r="A51" s="27" t="s">
        <v>43</v>
      </c>
      <c r="B51" s="35">
        <f>B52+B53+B54+B55+B56+B57+B58+B59+B60</f>
        <v>2045000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99500</v>
      </c>
      <c r="G51" s="24">
        <f t="shared" si="12"/>
        <v>1114392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1213892</v>
      </c>
    </row>
    <row r="52" spans="1:16" x14ac:dyDescent="0.3">
      <c r="A52" s="28" t="s">
        <v>44</v>
      </c>
      <c r="B52" s="36">
        <v>820000</v>
      </c>
      <c r="C52" s="23">
        <v>0</v>
      </c>
      <c r="D52" s="23">
        <v>0</v>
      </c>
      <c r="E52" s="23">
        <v>0</v>
      </c>
      <c r="F52" s="23">
        <v>99500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19">
        <v>0</v>
      </c>
      <c r="N52" s="23">
        <v>0</v>
      </c>
      <c r="O52" s="23">
        <v>0</v>
      </c>
      <c r="P52" s="18">
        <f>SUM(D52:O52)</f>
        <v>99500</v>
      </c>
    </row>
    <row r="53" spans="1:16" x14ac:dyDescent="0.3">
      <c r="A53" s="28" t="s">
        <v>45</v>
      </c>
      <c r="B53" s="36">
        <v>100000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3">
      <c r="A54" s="28" t="s">
        <v>46</v>
      </c>
      <c r="B54" s="36">
        <v>0</v>
      </c>
      <c r="C54" s="2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3">
      <c r="A55" s="28" t="s">
        <v>47</v>
      </c>
      <c r="B55" s="36">
        <v>25000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19">
        <v>0</v>
      </c>
      <c r="N55" s="23">
        <v>0</v>
      </c>
      <c r="O55" s="23">
        <v>0</v>
      </c>
      <c r="P55" s="18">
        <f t="shared" si="3"/>
        <v>0</v>
      </c>
    </row>
    <row r="56" spans="1:16" x14ac:dyDescent="0.3">
      <c r="A56" s="28" t="s">
        <v>48</v>
      </c>
      <c r="B56" s="36">
        <v>1100000</v>
      </c>
      <c r="C56" s="20">
        <v>0</v>
      </c>
      <c r="D56" s="23">
        <v>0</v>
      </c>
      <c r="E56" s="23">
        <v>0</v>
      </c>
      <c r="F56" s="23">
        <v>0</v>
      </c>
      <c r="G56" s="23">
        <v>1114392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19">
        <v>0</v>
      </c>
      <c r="N56" s="23">
        <v>0</v>
      </c>
      <c r="O56" s="23">
        <v>0</v>
      </c>
      <c r="P56" s="18">
        <f t="shared" si="3"/>
        <v>1114392</v>
      </c>
    </row>
    <row r="57" spans="1:16" x14ac:dyDescent="0.3">
      <c r="A57" s="28" t="s">
        <v>49</v>
      </c>
      <c r="B57" s="36">
        <v>0</v>
      </c>
      <c r="C57" s="20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3">
      <c r="A58" s="28" t="s">
        <v>50</v>
      </c>
      <c r="B58" s="36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3">
      <c r="A59" s="28" t="s">
        <v>51</v>
      </c>
      <c r="B59" s="36">
        <v>0</v>
      </c>
      <c r="C59" s="23">
        <v>0</v>
      </c>
      <c r="D59" s="20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0">
        <v>0</v>
      </c>
      <c r="K59" s="23">
        <v>0</v>
      </c>
      <c r="L59" s="20">
        <v>0</v>
      </c>
      <c r="M59" s="19">
        <v>0</v>
      </c>
      <c r="N59" s="20">
        <v>0</v>
      </c>
      <c r="O59" s="23">
        <v>0</v>
      </c>
      <c r="P59" s="18">
        <f t="shared" si="3"/>
        <v>0</v>
      </c>
    </row>
    <row r="60" spans="1:16" x14ac:dyDescent="0.3">
      <c r="A60" s="28" t="s">
        <v>52</v>
      </c>
      <c r="B60" s="36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3">
        <v>0</v>
      </c>
      <c r="L60" s="19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3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3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3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3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3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3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3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3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3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3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3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3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3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3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3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3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3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3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3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3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3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3">
      <c r="A82" s="29" t="s">
        <v>65</v>
      </c>
      <c r="B82" s="34">
        <f>B73+B8</f>
        <v>231970555</v>
      </c>
      <c r="C82" s="34">
        <f>C73+C8</f>
        <v>0</v>
      </c>
      <c r="D82" s="21">
        <f t="shared" ref="D82:L82" si="30">+D8</f>
        <v>8933758.1799999997</v>
      </c>
      <c r="E82" s="21">
        <f t="shared" si="30"/>
        <v>10770624.469999999</v>
      </c>
      <c r="F82" s="21">
        <f t="shared" si="30"/>
        <v>25253578.049999997</v>
      </c>
      <c r="G82" s="21">
        <f t="shared" si="30"/>
        <v>23320240.550000001</v>
      </c>
      <c r="H82" s="21">
        <f t="shared" si="30"/>
        <v>14541597.550000001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82819798.799999997</v>
      </c>
    </row>
    <row r="83" spans="1:16" x14ac:dyDescent="0.3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topLeftCell="B62" zoomScaleSheetLayoutView="100" workbookViewId="0">
      <selection activeCell="F69" sqref="F69"/>
    </sheetView>
  </sheetViews>
  <sheetFormatPr baseColWidth="10" defaultColWidth="11.44140625" defaultRowHeight="14.4" x14ac:dyDescent="0.3"/>
  <cols>
    <col min="1" max="1" width="49.6640625" customWidth="1"/>
    <col min="2" max="2" width="12.88671875" customWidth="1"/>
    <col min="3" max="4" width="13" customWidth="1"/>
    <col min="5" max="5" width="13.109375" customWidth="1"/>
    <col min="6" max="6" width="12.88671875" customWidth="1"/>
    <col min="7" max="7" width="13.109375" customWidth="1"/>
    <col min="8" max="8" width="13.33203125" customWidth="1"/>
    <col min="9" max="9" width="13.109375" customWidth="1"/>
    <col min="10" max="10" width="13.6640625" customWidth="1"/>
    <col min="11" max="11" width="12.88671875" customWidth="1"/>
    <col min="12" max="13" width="13" customWidth="1"/>
    <col min="14" max="14" width="13.88671875" customWidth="1"/>
  </cols>
  <sheetData>
    <row r="1" spans="1:15" ht="21" customHeight="1" x14ac:dyDescent="0.3">
      <c r="A1" s="74" t="s">
        <v>98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5" ht="18.600000000000001" customHeight="1" x14ac:dyDescent="0.3">
      <c r="A2" s="68" t="s">
        <v>97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x14ac:dyDescent="0.3">
      <c r="A3" s="70">
        <v>2026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ht="15.75" customHeight="1" x14ac:dyDescent="0.3">
      <c r="A4" s="72" t="s">
        <v>92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5" ht="15.75" customHeight="1" x14ac:dyDescent="0.3">
      <c r="A5" s="73" t="s">
        <v>77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x14ac:dyDescent="0.3">
      <c r="A7" s="42" t="s">
        <v>0</v>
      </c>
      <c r="B7" s="18">
        <f>+B8+B14+B24+B34+B43+B50+B60+B65+B68+B72</f>
        <v>8933758.1799999997</v>
      </c>
      <c r="C7" s="18">
        <f>+C8+C14+C24+C34+C43+C50+C60+C65+C68+C72</f>
        <v>10770624.469999999</v>
      </c>
      <c r="D7" s="18">
        <f t="shared" ref="D7:M7" si="0">+D8+D14+D24+D34+D43+D50+D60+D65+D68+D72</f>
        <v>25253578.049999997</v>
      </c>
      <c r="E7" s="18">
        <f t="shared" si="0"/>
        <v>23320240.550000001</v>
      </c>
      <c r="F7" s="18">
        <f t="shared" si="0"/>
        <v>14541597.550000001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82819798.799999997</v>
      </c>
    </row>
    <row r="8" spans="1:15" x14ac:dyDescent="0.3">
      <c r="A8" s="27" t="s">
        <v>1</v>
      </c>
      <c r="B8" s="17">
        <f>+B9+B10+B11+B12+B13</f>
        <v>8095811.8000000007</v>
      </c>
      <c r="C8" s="17">
        <f t="shared" ref="C8" si="1">+C9+C10+C11+C12+C13</f>
        <v>8120980.6799999997</v>
      </c>
      <c r="D8" s="17">
        <f t="shared" ref="D8:N8" si="2">+D9+D10+D11+D12+D13</f>
        <v>8007316.8300000001</v>
      </c>
      <c r="E8" s="17">
        <f t="shared" si="2"/>
        <v>13277456.200000001</v>
      </c>
      <c r="F8" s="17">
        <f t="shared" si="2"/>
        <v>8087316.8300000001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45588882.339999996</v>
      </c>
    </row>
    <row r="9" spans="1:15" x14ac:dyDescent="0.3">
      <c r="A9" s="28" t="s">
        <v>2</v>
      </c>
      <c r="B9" s="23">
        <v>6828971.2400000002</v>
      </c>
      <c r="C9" s="23">
        <v>6857800.2000000002</v>
      </c>
      <c r="D9" s="23">
        <v>6740633.7000000002</v>
      </c>
      <c r="E9" s="23">
        <v>7850194.3799999999</v>
      </c>
      <c r="F9" s="23">
        <v>6820633.7000000002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35098233.219999999</v>
      </c>
    </row>
    <row r="10" spans="1:15" x14ac:dyDescent="0.3">
      <c r="A10" s="28" t="s">
        <v>3</v>
      </c>
      <c r="B10" s="23">
        <v>223500</v>
      </c>
      <c r="C10" s="23">
        <v>223500</v>
      </c>
      <c r="D10" s="23">
        <v>223500</v>
      </c>
      <c r="E10" s="23">
        <v>4384078.6900000004</v>
      </c>
      <c r="F10" s="23">
        <v>223500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5278078.6900000004</v>
      </c>
    </row>
    <row r="11" spans="1:15" x14ac:dyDescent="0.3">
      <c r="A11" s="28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3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3">
      <c r="A13" s="28" t="s">
        <v>6</v>
      </c>
      <c r="B13" s="23">
        <v>1043340.56</v>
      </c>
      <c r="C13" s="23">
        <v>1039680.48</v>
      </c>
      <c r="D13" s="23">
        <v>1043183.13</v>
      </c>
      <c r="E13" s="23">
        <v>1043183.13</v>
      </c>
      <c r="F13" s="23">
        <v>1043183.13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5212570.43</v>
      </c>
    </row>
    <row r="14" spans="1:15" x14ac:dyDescent="0.3">
      <c r="A14" s="27" t="s">
        <v>7</v>
      </c>
      <c r="B14" s="17">
        <f>+B15+B16+B17+B18+B19+B20+B21+B22+B23</f>
        <v>837946.37999999989</v>
      </c>
      <c r="C14" s="17">
        <f t="shared" ref="C14" si="4">+C15+C16+C17+C18+C19+C20+C21+C22+C23</f>
        <v>1130242.8399999999</v>
      </c>
      <c r="D14" s="17">
        <f t="shared" ref="D14:N14" si="5">+D15+D16+D17+D18+D19+D20+D21+D22+D23</f>
        <v>3673917.0399999996</v>
      </c>
      <c r="E14" s="17">
        <f t="shared" si="5"/>
        <v>7951804.0499999998</v>
      </c>
      <c r="F14" s="17">
        <f t="shared" si="5"/>
        <v>3365803.9699999997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16959714.280000001</v>
      </c>
    </row>
    <row r="15" spans="1:15" x14ac:dyDescent="0.3">
      <c r="A15" s="28" t="s">
        <v>8</v>
      </c>
      <c r="B15" s="23">
        <v>390329.42</v>
      </c>
      <c r="C15" s="23">
        <v>153708.57</v>
      </c>
      <c r="D15" s="23">
        <v>979990.9</v>
      </c>
      <c r="E15" s="23">
        <v>438134.1</v>
      </c>
      <c r="F15" s="23">
        <v>196954.19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2159117.1800000002</v>
      </c>
    </row>
    <row r="16" spans="1:15" x14ac:dyDescent="0.3">
      <c r="A16" s="28" t="s">
        <v>9</v>
      </c>
      <c r="B16" s="23">
        <v>0</v>
      </c>
      <c r="C16" s="23">
        <v>0</v>
      </c>
      <c r="D16" s="23">
        <v>250000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250000</v>
      </c>
    </row>
    <row r="17" spans="1:14" x14ac:dyDescent="0.3">
      <c r="A17" s="28" t="s">
        <v>10</v>
      </c>
      <c r="B17" s="20">
        <v>0</v>
      </c>
      <c r="C17" s="20">
        <v>248667.5</v>
      </c>
      <c r="D17" s="20">
        <v>125835</v>
      </c>
      <c r="E17" s="20">
        <v>124605</v>
      </c>
      <c r="F17" s="20">
        <v>125470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624577.5</v>
      </c>
    </row>
    <row r="18" spans="1:14" s="32" customFormat="1" x14ac:dyDescent="0.3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3">
      <c r="A19" s="28" t="s">
        <v>12</v>
      </c>
      <c r="B19" s="23">
        <v>315000</v>
      </c>
      <c r="C19" s="23">
        <v>380866.79</v>
      </c>
      <c r="D19" s="23">
        <v>424433.38</v>
      </c>
      <c r="E19" s="23">
        <v>433000</v>
      </c>
      <c r="F19" s="23">
        <v>550066.79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2103366.96</v>
      </c>
    </row>
    <row r="20" spans="1:14" s="32" customFormat="1" x14ac:dyDescent="0.3">
      <c r="A20" s="28" t="s">
        <v>13</v>
      </c>
      <c r="B20" s="23">
        <v>132616.95999999999</v>
      </c>
      <c r="C20" s="20">
        <v>0</v>
      </c>
      <c r="D20" s="20">
        <v>345324.07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8">
        <f t="shared" si="6"/>
        <v>477941.03</v>
      </c>
    </row>
    <row r="21" spans="1:14" x14ac:dyDescent="0.3">
      <c r="A21" s="28" t="s">
        <v>14</v>
      </c>
      <c r="B21" s="23">
        <v>0</v>
      </c>
      <c r="C21" s="23">
        <v>0</v>
      </c>
      <c r="D21" s="23">
        <v>0</v>
      </c>
      <c r="E21" s="23">
        <v>4980189.95</v>
      </c>
      <c r="F21" s="23">
        <v>1285290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6265479.9500000002</v>
      </c>
    </row>
    <row r="22" spans="1:14" x14ac:dyDescent="0.3">
      <c r="A22" s="28" t="s">
        <v>15</v>
      </c>
      <c r="B22" s="20">
        <v>0</v>
      </c>
      <c r="C22" s="23">
        <v>75000</v>
      </c>
      <c r="D22" s="23">
        <v>1320334.0900000001</v>
      </c>
      <c r="E22" s="23">
        <v>1975875</v>
      </c>
      <c r="F22" s="23">
        <v>983023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4354232.09</v>
      </c>
    </row>
    <row r="23" spans="1:14" x14ac:dyDescent="0.3">
      <c r="A23" s="28" t="s">
        <v>16</v>
      </c>
      <c r="B23" s="23">
        <v>0</v>
      </c>
      <c r="C23" s="23">
        <v>271999.98</v>
      </c>
      <c r="D23" s="23">
        <v>227999.6</v>
      </c>
      <c r="E23" s="23">
        <v>0</v>
      </c>
      <c r="F23" s="23">
        <v>224999.99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724999.57</v>
      </c>
    </row>
    <row r="24" spans="1:14" x14ac:dyDescent="0.3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1519400.95</v>
      </c>
      <c r="D24" s="17">
        <f>+D25+D26+D27+D28+D29+D30+D31+D32+D33</f>
        <v>13472844.18</v>
      </c>
      <c r="E24" s="17">
        <f t="shared" ref="E24" si="8">+E25+E26+E27+E28+E29+E30+E31+E32+E33</f>
        <v>976588.29999999993</v>
      </c>
      <c r="F24" s="17">
        <f t="shared" ref="F24:N24" si="9">+F25+F26+F27+F28+F29+F30+F31+F32+F33</f>
        <v>3088476.75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19057310.18</v>
      </c>
    </row>
    <row r="25" spans="1:14" x14ac:dyDescent="0.3">
      <c r="A25" s="28" t="s">
        <v>18</v>
      </c>
      <c r="B25" s="23">
        <v>0</v>
      </c>
      <c r="C25" s="23">
        <v>0</v>
      </c>
      <c r="D25" s="23">
        <v>52860.42</v>
      </c>
      <c r="E25" s="23">
        <v>11520.1</v>
      </c>
      <c r="F25" s="23">
        <v>6780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71160.51999999999</v>
      </c>
    </row>
    <row r="26" spans="1:14" x14ac:dyDescent="0.3">
      <c r="A26" s="28" t="s">
        <v>19</v>
      </c>
      <c r="B26" s="23">
        <v>0</v>
      </c>
      <c r="C26" s="23">
        <v>719975.89</v>
      </c>
      <c r="D26" s="23">
        <v>12316442.220000001</v>
      </c>
      <c r="E26" s="23">
        <v>590068.19999999995</v>
      </c>
      <c r="F26" s="23">
        <v>2706696.75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16333183.060000001</v>
      </c>
    </row>
    <row r="27" spans="1:14" x14ac:dyDescent="0.3">
      <c r="A27" s="28" t="s">
        <v>20</v>
      </c>
      <c r="B27" s="23">
        <v>0</v>
      </c>
      <c r="C27" s="20">
        <v>49425.06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49425.06</v>
      </c>
    </row>
    <row r="28" spans="1:14" x14ac:dyDescent="0.3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3">
      <c r="A29" s="28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0</v>
      </c>
    </row>
    <row r="30" spans="1:14" x14ac:dyDescent="0.3">
      <c r="A30" s="28" t="s">
        <v>23</v>
      </c>
      <c r="B30" s="20">
        <v>0</v>
      </c>
      <c r="C30" s="20">
        <v>0</v>
      </c>
      <c r="D30" s="20">
        <v>397660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397660</v>
      </c>
    </row>
    <row r="31" spans="1:14" x14ac:dyDescent="0.3">
      <c r="A31" s="28" t="s">
        <v>24</v>
      </c>
      <c r="B31" s="23">
        <v>0</v>
      </c>
      <c r="C31" s="23">
        <v>750000</v>
      </c>
      <c r="D31" s="23">
        <v>375000</v>
      </c>
      <c r="E31" s="23">
        <v>375000</v>
      </c>
      <c r="F31" s="23">
        <v>375000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1875000</v>
      </c>
    </row>
    <row r="32" spans="1:14" x14ac:dyDescent="0.3">
      <c r="A32" s="28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3">
      <c r="A33" s="28" t="s">
        <v>26</v>
      </c>
      <c r="B33" s="23">
        <v>0</v>
      </c>
      <c r="C33" s="23">
        <v>0</v>
      </c>
      <c r="D33" s="23">
        <v>330881.53999999998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330881.53999999998</v>
      </c>
    </row>
    <row r="34" spans="1:14" x14ac:dyDescent="0.3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3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3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3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3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3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3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3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3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3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3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3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3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3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3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3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3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99500</v>
      </c>
      <c r="E50" s="24">
        <f t="shared" si="17"/>
        <v>1114392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1213892</v>
      </c>
    </row>
    <row r="51" spans="1:14" x14ac:dyDescent="0.3">
      <c r="A51" s="28" t="s">
        <v>44</v>
      </c>
      <c r="B51" s="23">
        <v>0</v>
      </c>
      <c r="C51" s="23">
        <v>0</v>
      </c>
      <c r="D51" s="23">
        <v>99500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99500</v>
      </c>
    </row>
    <row r="52" spans="1:14" x14ac:dyDescent="0.3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5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3">
      <c r="A53" s="28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3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3">
      <c r="A55" s="28" t="s">
        <v>48</v>
      </c>
      <c r="B55" s="20">
        <v>0</v>
      </c>
      <c r="C55" s="23">
        <v>0</v>
      </c>
      <c r="D55" s="23">
        <v>0</v>
      </c>
      <c r="E55" s="23">
        <v>1114392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1114392</v>
      </c>
    </row>
    <row r="56" spans="1:14" x14ac:dyDescent="0.3">
      <c r="A56" s="28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5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3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5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3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3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5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3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3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3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3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3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3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3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3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3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3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3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3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3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3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3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3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3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3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3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3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3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3">
      <c r="A81" s="43" t="s">
        <v>65</v>
      </c>
      <c r="B81" s="21">
        <f>+B7</f>
        <v>8933758.1799999997</v>
      </c>
      <c r="C81" s="21">
        <f t="shared" ref="C81" si="32">+C7</f>
        <v>10770624.469999999</v>
      </c>
      <c r="D81" s="21">
        <f t="shared" ref="D81:M81" si="33">+D7</f>
        <v>25253578.049999997</v>
      </c>
      <c r="E81" s="21">
        <f t="shared" si="33"/>
        <v>23320240.550000001</v>
      </c>
      <c r="F81" s="21">
        <f>+F7</f>
        <v>14541597.550000001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82819798.799999997</v>
      </c>
    </row>
    <row r="82" spans="1:14" x14ac:dyDescent="0.3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3">
      <c r="A84" s="32" t="s">
        <v>101</v>
      </c>
      <c r="B84" s="32" t="s">
        <v>105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3">
      <c r="A85" s="32" t="s">
        <v>102</v>
      </c>
      <c r="B85" s="32" t="s">
        <v>109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 x14ac:dyDescent="0.3">
      <c r="A86" s="31" t="s">
        <v>100</v>
      </c>
      <c r="B86" s="31" t="s">
        <v>108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2026-06-09T13:56:58Z</cp:lastPrinted>
  <dcterms:created xsi:type="dcterms:W3CDTF">2021-07-29T18:58:50Z</dcterms:created>
  <dcterms:modified xsi:type="dcterms:W3CDTF">2026-06-09T13:57:06Z</dcterms:modified>
</cp:coreProperties>
</file>