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6\abril\presupuesto\"/>
    </mc:Choice>
  </mc:AlternateContent>
  <xr:revisionPtr revIDLastSave="0" documentId="13_ncr:1_{582F1C05-C48B-4B5D-B6D6-1F91444F7B64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7" i="1"/>
  <c r="E68" i="1"/>
  <c r="E70" i="1"/>
  <c r="E71" i="1"/>
  <c r="E72" i="1"/>
  <c r="E75" i="1"/>
  <c r="E76" i="1"/>
  <c r="E78" i="1"/>
  <c r="E79" i="1"/>
  <c r="E81" i="1"/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2" i="3" l="1"/>
  <c r="E7" i="3" s="1"/>
  <c r="E81" i="3" s="1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E15" i="1" s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E9" i="1"/>
  <c r="P9" i="2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E80" i="1" s="1"/>
  <c r="C77" i="1"/>
  <c r="E77" i="1" s="1"/>
  <c r="C74" i="1"/>
  <c r="C69" i="1"/>
  <c r="E69" i="1" s="1"/>
  <c r="C66" i="1"/>
  <c r="E66" i="1" s="1"/>
  <c r="C61" i="1"/>
  <c r="E61" i="1" s="1"/>
  <c r="C51" i="1"/>
  <c r="E51" i="1" s="1"/>
  <c r="C25" i="1"/>
  <c r="E25" i="1" s="1"/>
  <c r="C73" i="1" l="1"/>
  <c r="E73" i="1" s="1"/>
  <c r="E74" i="1"/>
  <c r="E8" i="1"/>
  <c r="C8" i="1"/>
  <c r="C82" i="1" s="1"/>
  <c r="D82" i="1"/>
  <c r="E82" i="1" l="1"/>
  <c r="D80" i="2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<sst xmlns="http://schemas.openxmlformats.org/spreadsheetml/2006/main" count="287" uniqueCount="112">
  <si>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</si>
  <si>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</si>
  <si>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</si>
  <si>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</si>
  <si>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</si>
  <si>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</si>
  <si>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</si>
  <si>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</si>
  <si>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</si>
  <si>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</si>
  <si>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</si>
  <si>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</si>
  <si>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</si>
  <si>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</si>
  <si>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</si>
  <si>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</si>
  <si>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</si>
  <si>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</si>
  <si>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</si>
  <si>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</si>
  <si>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</si>
  <si>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</si>
  <si>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</si>
  <si>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</si>
  <si>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</si>
  <si>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</si>
  <si>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</si>
  <si>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</si>
  <si>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</si>
  <si>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</si>
  <si>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</si>
  <si>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</si>
  <si>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</si>
  <si>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</si>
  <si>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</si>
  <si>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</si>
  <si>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</si>
  <si>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</si>
  <si>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</si>
  <si>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</si>
  <si>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</si>
  <si>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</si>
  <si>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</si>
  <si>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</si>
  <si>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</si>
  <si>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</si>
  <si>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</si>
  <si>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</si>
  <si>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</si>
  <si>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</si>
  <si>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</si>
  <si>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</si>
  <si>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</si>
  <si>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</si>
  <si>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</si>
  <si>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</si>
  <si>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</si>
  <si>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</si>
  <si>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</si>
  <si>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</si>
  <si>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</si>
  <si>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</si>
  <si>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</si>
  <si>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</si>
  <si>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</si>
  <si>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</si>
  <si>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</si>
  <si>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</si>
  <si>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</si>
  <si>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</si>
  <si>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</si>
  <si>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</si>
  <si>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</si>
  <si>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</si>
  <si>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</si>
  <si>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</si>
  <si>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</si>
  <si>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</si>
  <si>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</si>
  <si>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</si>
  <si>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</si>
  <si>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</si>
  <si>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</si>
  <si>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</si>
  <si>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</si>
  <si>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</si>
  <si>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</si>
  <si>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</si>
  <si>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</si>
  <si>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</si>
  <si>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</si>
  <si>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</si>
  <si>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</si>
  <si>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</si>
  <si>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</si>
  <si>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</si>
  <si>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</si>
  <si>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</si>
  <si>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</si>
  <si>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</si>
  <si>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</si>
  <si>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</si>
  <si>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</si>
  <si>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</si>
  <si>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</si>
  <si>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</si>
  <si>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</si>
  <si>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</si>
  <si>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</si>
  <si>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</si>
  <si>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</si>
  <si>
    <t xml:space="preserve">Presupuesto Modificado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</si>
</sst>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8" fillId="0" borderId="16" xfId="0" applyFont="1" applyBorder="1"/>
    <xf numFmtId="4" fontId="3" fillId="3" borderId="0" xfId="0" applyNumberFormat="1" applyFont="1" applyFill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zoomScaleSheetLayoutView="100" workbookViewId="0">
      <selection activeCell="B10" sqref="B10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4.5703125" customWidth="1"/>
    <col min="5" max="5" width="13.42578125" bestFit="1" customWidth="1"/>
  </cols>
  <sheetData>
    <row r="1" spans="2:14" ht="25.15" customHeight="1" x14ac:dyDescent="0.25">
      <c r="B1" s="44" t="s">
        <v>98</v>
      </c>
      <c r="C1" s="44"/>
      <c r="D1" s="44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4" t="s">
        <v>97</v>
      </c>
      <c r="C2" s="44"/>
      <c r="D2" s="44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4">
        <v>2026</v>
      </c>
      <c r="C3" s="44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5" t="s">
        <v>76</v>
      </c>
      <c r="C4" s="46"/>
      <c r="D4" s="46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5" t="s">
        <v>77</v>
      </c>
      <c r="C5" s="46"/>
      <c r="D5" s="46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7" t="s">
        <v>66</v>
      </c>
      <c r="C6" s="48" t="s">
        <v>93</v>
      </c>
      <c r="D6" s="48" t="s">
        <v>111</v>
      </c>
      <c r="E6" s="42" t="s">
        <v>110</v>
      </c>
    </row>
    <row r="7" spans="2:14" ht="25.15" customHeight="1" x14ac:dyDescent="0.25">
      <c r="B7" s="47"/>
      <c r="C7" s="49"/>
      <c r="D7" s="49"/>
      <c r="E7" s="43"/>
    </row>
    <row r="8" spans="2:14" x14ac:dyDescent="0.25">
      <c r="B8" s="1" t="s">
        <v>0</v>
      </c>
      <c r="C8" s="11">
        <f>C9+C15+C25+C35+C44+C51+C61</f>
        <v>231970555</v>
      </c>
      <c r="D8" s="11">
        <f>D9+D15+D25+D35+D44+D51+D61</f>
        <v>0</v>
      </c>
      <c r="E8" s="12">
        <f>E9+E15+E25+E35+E44+E51+E61+E66+E69+E73</f>
        <v>231970555</v>
      </c>
    </row>
    <row r="9" spans="2:14" x14ac:dyDescent="0.25">
      <c r="B9" s="2" t="s">
        <v>1</v>
      </c>
      <c r="C9" s="12">
        <f>C10+C11+C12+C13+C14</f>
        <v>123195200</v>
      </c>
      <c r="D9" s="12">
        <f>D10+D11+D12+D13+D14</f>
        <v>0</v>
      </c>
      <c r="E9" s="12">
        <f t="shared" ref="E9:E72" si="0">C9+D9</f>
        <v>123195200</v>
      </c>
    </row>
    <row r="10" spans="2:14" x14ac:dyDescent="0.25">
      <c r="B10" s="3" t="s">
        <v>2</v>
      </c>
      <c r="C10" s="13">
        <v>94214000</v>
      </c>
      <c r="D10" s="13">
        <v>0</v>
      </c>
      <c r="E10" s="13">
        <f t="shared" si="0"/>
        <v>94214000</v>
      </c>
    </row>
    <row r="11" spans="2:14" x14ac:dyDescent="0.25">
      <c r="B11" s="3" t="s">
        <v>3</v>
      </c>
      <c r="C11" s="13">
        <v>16386200</v>
      </c>
      <c r="D11" s="13">
        <v>0</v>
      </c>
      <c r="E11" s="13">
        <f t="shared" si="0"/>
        <v>16386200</v>
      </c>
    </row>
    <row r="12" spans="2:14" x14ac:dyDescent="0.25">
      <c r="B12" s="3" t="s">
        <v>4</v>
      </c>
      <c r="C12" s="13">
        <v>0</v>
      </c>
      <c r="D12" s="13">
        <v>0</v>
      </c>
      <c r="E12" s="13">
        <f t="shared" si="0"/>
        <v>0</v>
      </c>
    </row>
    <row r="13" spans="2:14" x14ac:dyDescent="0.25">
      <c r="B13" s="3" t="s">
        <v>5</v>
      </c>
      <c r="C13" s="13">
        <v>0</v>
      </c>
      <c r="D13" s="13">
        <v>0</v>
      </c>
      <c r="E13" s="13">
        <f t="shared" si="0"/>
        <v>0</v>
      </c>
    </row>
    <row r="14" spans="2:14" x14ac:dyDescent="0.25">
      <c r="B14" s="3" t="s">
        <v>6</v>
      </c>
      <c r="C14" s="13">
        <v>12595000</v>
      </c>
      <c r="D14" s="13">
        <v>0</v>
      </c>
      <c r="E14" s="13">
        <f t="shared" si="0"/>
        <v>12595000</v>
      </c>
    </row>
    <row r="15" spans="2:14" x14ac:dyDescent="0.25">
      <c r="B15" s="2" t="s">
        <v>7</v>
      </c>
      <c r="C15" s="12">
        <f>C16+C17+C18+C19+C21+C20+C22+C23+C24</f>
        <v>40266300</v>
      </c>
      <c r="D15" s="12">
        <f>D16+D17+D18+D19+D21+D20+D22+D23+D24</f>
        <v>0</v>
      </c>
      <c r="E15" s="12">
        <f t="shared" si="0"/>
        <v>40266300</v>
      </c>
    </row>
    <row r="16" spans="2:14" x14ac:dyDescent="0.25">
      <c r="B16" s="3" t="s">
        <v>8</v>
      </c>
      <c r="C16" s="13">
        <v>6440000</v>
      </c>
      <c r="D16" s="13">
        <v>0</v>
      </c>
      <c r="E16" s="13">
        <f t="shared" si="0"/>
        <v>6440000</v>
      </c>
    </row>
    <row r="17" spans="2:5" x14ac:dyDescent="0.25">
      <c r="B17" s="3" t="s">
        <v>9</v>
      </c>
      <c r="C17" s="13">
        <v>1400000</v>
      </c>
      <c r="D17" s="13">
        <v>0</v>
      </c>
      <c r="E17" s="13">
        <f t="shared" si="0"/>
        <v>1400000</v>
      </c>
    </row>
    <row r="18" spans="2:5" x14ac:dyDescent="0.25">
      <c r="B18" s="3" t="s">
        <v>10</v>
      </c>
      <c r="C18" s="13">
        <v>2900000</v>
      </c>
      <c r="D18" s="13">
        <v>0</v>
      </c>
      <c r="E18" s="13">
        <f t="shared" si="0"/>
        <v>2900000</v>
      </c>
    </row>
    <row r="19" spans="2:5" x14ac:dyDescent="0.25">
      <c r="B19" s="3" t="s">
        <v>11</v>
      </c>
      <c r="C19" s="13">
        <v>0</v>
      </c>
      <c r="D19" s="13">
        <v>0</v>
      </c>
      <c r="E19" s="13">
        <f t="shared" si="0"/>
        <v>0</v>
      </c>
    </row>
    <row r="20" spans="2:5" x14ac:dyDescent="0.25">
      <c r="B20" s="3" t="s">
        <v>12</v>
      </c>
      <c r="C20" s="13">
        <v>5956000</v>
      </c>
      <c r="D20" s="13">
        <v>0</v>
      </c>
      <c r="E20" s="13">
        <f t="shared" si="0"/>
        <v>5956000</v>
      </c>
    </row>
    <row r="21" spans="2:5" x14ac:dyDescent="0.25">
      <c r="B21" s="3" t="s">
        <v>13</v>
      </c>
      <c r="C21" s="13">
        <v>1120000</v>
      </c>
      <c r="D21" s="13">
        <v>0</v>
      </c>
      <c r="E21" s="13">
        <f t="shared" si="0"/>
        <v>1120000</v>
      </c>
    </row>
    <row r="22" spans="2:5" x14ac:dyDescent="0.25">
      <c r="B22" s="3" t="s">
        <v>14</v>
      </c>
      <c r="C22" s="13">
        <v>5700000</v>
      </c>
      <c r="D22" s="13">
        <v>0</v>
      </c>
      <c r="E22" s="13">
        <f t="shared" si="0"/>
        <v>5700000</v>
      </c>
    </row>
    <row r="23" spans="2:5" x14ac:dyDescent="0.25">
      <c r="B23" s="3" t="s">
        <v>15</v>
      </c>
      <c r="C23" s="13">
        <v>15050300</v>
      </c>
      <c r="D23" s="13">
        <v>0</v>
      </c>
      <c r="E23" s="13">
        <f t="shared" si="0"/>
        <v>15050300</v>
      </c>
    </row>
    <row r="24" spans="2:5" x14ac:dyDescent="0.25">
      <c r="B24" s="3" t="s">
        <v>16</v>
      </c>
      <c r="C24" s="13">
        <v>1700000</v>
      </c>
      <c r="D24" s="13">
        <v>0</v>
      </c>
      <c r="E24" s="13">
        <f t="shared" si="0"/>
        <v>1700000</v>
      </c>
    </row>
    <row r="25" spans="2:5" x14ac:dyDescent="0.25">
      <c r="B25" s="2" t="s">
        <v>17</v>
      </c>
      <c r="C25" s="12">
        <f>C26+C27+C28+C29+C30+C31+C32+C33+C34</f>
        <v>66464055</v>
      </c>
      <c r="D25" s="12">
        <f>D26+D27+D28+D29+D30+D31+D32+D33+D34</f>
        <v>0</v>
      </c>
      <c r="E25" s="12">
        <f t="shared" si="0"/>
        <v>66464055</v>
      </c>
    </row>
    <row r="26" spans="2:5" x14ac:dyDescent="0.25">
      <c r="B26" s="3" t="s">
        <v>18</v>
      </c>
      <c r="C26" s="13">
        <v>370000</v>
      </c>
      <c r="D26" s="13">
        <v>0</v>
      </c>
      <c r="E26" s="13">
        <f t="shared" si="0"/>
        <v>370000</v>
      </c>
    </row>
    <row r="27" spans="2:5" x14ac:dyDescent="0.25">
      <c r="B27" s="3" t="s">
        <v>19</v>
      </c>
      <c r="C27" s="13">
        <v>55787245</v>
      </c>
      <c r="D27" s="13">
        <v>0</v>
      </c>
      <c r="E27" s="13">
        <f t="shared" si="0"/>
        <v>55787245</v>
      </c>
    </row>
    <row r="28" spans="2:5" x14ac:dyDescent="0.25">
      <c r="B28" s="3" t="s">
        <v>20</v>
      </c>
      <c r="C28" s="13">
        <v>500000</v>
      </c>
      <c r="D28" s="13">
        <v>0</v>
      </c>
      <c r="E28" s="13">
        <f t="shared" si="0"/>
        <v>500000</v>
      </c>
    </row>
    <row r="29" spans="2:5" x14ac:dyDescent="0.25">
      <c r="B29" s="3" t="s">
        <v>21</v>
      </c>
      <c r="C29" s="13">
        <v>0</v>
      </c>
      <c r="D29" s="13">
        <v>0</v>
      </c>
      <c r="E29" s="13">
        <f t="shared" si="0"/>
        <v>0</v>
      </c>
    </row>
    <row r="30" spans="2:5" x14ac:dyDescent="0.25">
      <c r="B30" s="3" t="s">
        <v>22</v>
      </c>
      <c r="C30" s="13">
        <v>333300</v>
      </c>
      <c r="D30" s="13">
        <v>0</v>
      </c>
      <c r="E30" s="13">
        <f t="shared" si="0"/>
        <v>333300</v>
      </c>
    </row>
    <row r="31" spans="2:5" x14ac:dyDescent="0.25">
      <c r="B31" s="3" t="s">
        <v>23</v>
      </c>
      <c r="C31" s="13">
        <v>803510</v>
      </c>
      <c r="D31" s="13">
        <v>0</v>
      </c>
      <c r="E31" s="13">
        <f t="shared" si="0"/>
        <v>803510</v>
      </c>
    </row>
    <row r="32" spans="2:5" x14ac:dyDescent="0.25">
      <c r="B32" s="3" t="s">
        <v>24</v>
      </c>
      <c r="C32" s="13">
        <v>6405000</v>
      </c>
      <c r="D32" s="13">
        <v>0</v>
      </c>
      <c r="E32" s="13">
        <f t="shared" si="0"/>
        <v>6405000</v>
      </c>
    </row>
    <row r="33" spans="2:5" x14ac:dyDescent="0.25">
      <c r="B33" s="3" t="s">
        <v>25</v>
      </c>
      <c r="C33" s="13">
        <v>0</v>
      </c>
      <c r="D33" s="13">
        <v>0</v>
      </c>
      <c r="E33" s="13">
        <f t="shared" si="0"/>
        <v>0</v>
      </c>
    </row>
    <row r="34" spans="2:5" x14ac:dyDescent="0.25">
      <c r="B34" s="3" t="s">
        <v>26</v>
      </c>
      <c r="C34" s="13">
        <v>2265000</v>
      </c>
      <c r="D34" s="13">
        <v>0</v>
      </c>
      <c r="E34" s="13">
        <f t="shared" si="0"/>
        <v>2265000</v>
      </c>
    </row>
    <row r="35" spans="2:5" x14ac:dyDescent="0.25">
      <c r="B35" s="2" t="s">
        <v>27</v>
      </c>
      <c r="C35" s="12">
        <v>0</v>
      </c>
      <c r="D35" s="12">
        <v>0</v>
      </c>
      <c r="E35" s="12">
        <f t="shared" si="0"/>
        <v>0</v>
      </c>
    </row>
    <row r="36" spans="2:5" x14ac:dyDescent="0.25">
      <c r="B36" s="3" t="s">
        <v>28</v>
      </c>
      <c r="C36" s="13">
        <v>0</v>
      </c>
      <c r="D36" s="13">
        <v>0</v>
      </c>
      <c r="E36" s="13">
        <f t="shared" si="0"/>
        <v>0</v>
      </c>
    </row>
    <row r="37" spans="2:5" x14ac:dyDescent="0.25">
      <c r="B37" s="3" t="s">
        <v>29</v>
      </c>
      <c r="C37" s="13">
        <v>0</v>
      </c>
      <c r="D37" s="13">
        <v>0</v>
      </c>
      <c r="E37" s="13">
        <f t="shared" si="0"/>
        <v>0</v>
      </c>
    </row>
    <row r="38" spans="2:5" x14ac:dyDescent="0.25">
      <c r="B38" s="3" t="s">
        <v>30</v>
      </c>
      <c r="C38" s="13">
        <v>0</v>
      </c>
      <c r="D38" s="13">
        <v>0</v>
      </c>
      <c r="E38" s="13">
        <f t="shared" si="0"/>
        <v>0</v>
      </c>
    </row>
    <row r="39" spans="2:5" x14ac:dyDescent="0.25">
      <c r="B39" s="3" t="s">
        <v>31</v>
      </c>
      <c r="C39" s="13">
        <v>0</v>
      </c>
      <c r="D39" s="13">
        <v>0</v>
      </c>
      <c r="E39" s="13">
        <f t="shared" si="0"/>
        <v>0</v>
      </c>
    </row>
    <row r="40" spans="2:5" x14ac:dyDescent="0.25">
      <c r="B40" s="3" t="s">
        <v>32</v>
      </c>
      <c r="C40" s="13">
        <v>0</v>
      </c>
      <c r="D40" s="13">
        <v>0</v>
      </c>
      <c r="E40" s="13">
        <f t="shared" si="0"/>
        <v>0</v>
      </c>
    </row>
    <row r="41" spans="2:5" x14ac:dyDescent="0.25">
      <c r="B41" s="3" t="s">
        <v>33</v>
      </c>
      <c r="C41" s="13">
        <v>0</v>
      </c>
      <c r="D41" s="13">
        <v>0</v>
      </c>
      <c r="E41" s="13">
        <f t="shared" si="0"/>
        <v>0</v>
      </c>
    </row>
    <row r="42" spans="2:5" x14ac:dyDescent="0.25">
      <c r="B42" s="3" t="s">
        <v>34</v>
      </c>
      <c r="C42" s="13">
        <v>0</v>
      </c>
      <c r="D42" s="13">
        <v>0</v>
      </c>
      <c r="E42" s="13">
        <f t="shared" si="0"/>
        <v>0</v>
      </c>
    </row>
    <row r="43" spans="2:5" x14ac:dyDescent="0.25">
      <c r="B43" s="3" t="s">
        <v>35</v>
      </c>
      <c r="C43" s="13">
        <v>0</v>
      </c>
      <c r="D43" s="13">
        <v>0</v>
      </c>
      <c r="E43" s="13">
        <f t="shared" si="0"/>
        <v>0</v>
      </c>
    </row>
    <row r="44" spans="2:5" x14ac:dyDescent="0.25">
      <c r="B44" s="2" t="s">
        <v>36</v>
      </c>
      <c r="C44" s="12">
        <v>0</v>
      </c>
      <c r="D44" s="12">
        <v>0</v>
      </c>
      <c r="E44" s="12">
        <f t="shared" si="0"/>
        <v>0</v>
      </c>
    </row>
    <row r="45" spans="2:5" x14ac:dyDescent="0.25">
      <c r="B45" s="3" t="s">
        <v>37</v>
      </c>
      <c r="C45" s="13">
        <v>0</v>
      </c>
      <c r="D45" s="13">
        <v>0</v>
      </c>
      <c r="E45" s="13">
        <f t="shared" si="0"/>
        <v>0</v>
      </c>
    </row>
    <row r="46" spans="2:5" x14ac:dyDescent="0.25">
      <c r="B46" s="3" t="s">
        <v>38</v>
      </c>
      <c r="C46" s="13">
        <v>0</v>
      </c>
      <c r="D46" s="13">
        <v>0</v>
      </c>
      <c r="E46" s="13">
        <f t="shared" si="0"/>
        <v>0</v>
      </c>
    </row>
    <row r="47" spans="2:5" x14ac:dyDescent="0.25">
      <c r="B47" s="3" t="s">
        <v>39</v>
      </c>
      <c r="C47" s="13">
        <v>0</v>
      </c>
      <c r="D47" s="13">
        <v>0</v>
      </c>
      <c r="E47" s="13">
        <f t="shared" si="0"/>
        <v>0</v>
      </c>
    </row>
    <row r="48" spans="2:5" x14ac:dyDescent="0.25">
      <c r="B48" s="3" t="s">
        <v>40</v>
      </c>
      <c r="C48" s="13">
        <v>0</v>
      </c>
      <c r="D48" s="13">
        <v>0</v>
      </c>
      <c r="E48" s="13">
        <f t="shared" si="0"/>
        <v>0</v>
      </c>
    </row>
    <row r="49" spans="2:5" x14ac:dyDescent="0.25">
      <c r="B49" s="3" t="s">
        <v>41</v>
      </c>
      <c r="C49" s="13">
        <v>0</v>
      </c>
      <c r="D49" s="13">
        <v>0</v>
      </c>
      <c r="E49" s="13">
        <f t="shared" si="0"/>
        <v>0</v>
      </c>
    </row>
    <row r="50" spans="2:5" x14ac:dyDescent="0.25">
      <c r="B50" s="3" t="s">
        <v>42</v>
      </c>
      <c r="C50" s="13">
        <v>0</v>
      </c>
      <c r="D50" s="13">
        <v>0</v>
      </c>
      <c r="E50" s="13">
        <f t="shared" si="0"/>
        <v>0</v>
      </c>
    </row>
    <row r="51" spans="2:5" x14ac:dyDescent="0.25">
      <c r="B51" s="2" t="s">
        <v>43</v>
      </c>
      <c r="C51" s="12">
        <f>C52+C53+C54+C55+C56+C57+C58+C59+C60</f>
        <v>2045000</v>
      </c>
      <c r="D51" s="12">
        <f>D52+D53+D54+D55+D56+D57+D58+D59+D60</f>
        <v>0</v>
      </c>
      <c r="E51" s="12">
        <f t="shared" si="0"/>
        <v>2045000</v>
      </c>
    </row>
    <row r="52" spans="2:5" x14ac:dyDescent="0.25">
      <c r="B52" s="3" t="s">
        <v>44</v>
      </c>
      <c r="C52" s="13">
        <v>820000</v>
      </c>
      <c r="D52" s="13">
        <v>0</v>
      </c>
      <c r="E52" s="13">
        <f t="shared" si="0"/>
        <v>820000</v>
      </c>
    </row>
    <row r="53" spans="2:5" x14ac:dyDescent="0.25">
      <c r="B53" s="3" t="s">
        <v>45</v>
      </c>
      <c r="C53" s="13">
        <v>100000</v>
      </c>
      <c r="D53" s="13">
        <v>0</v>
      </c>
      <c r="E53" s="13">
        <f t="shared" si="0"/>
        <v>100000</v>
      </c>
    </row>
    <row r="54" spans="2:5" x14ac:dyDescent="0.25">
      <c r="B54" s="3" t="s">
        <v>46</v>
      </c>
      <c r="C54" s="13">
        <v>0</v>
      </c>
      <c r="D54" s="13">
        <v>0</v>
      </c>
      <c r="E54" s="13">
        <f t="shared" si="0"/>
        <v>0</v>
      </c>
    </row>
    <row r="55" spans="2:5" x14ac:dyDescent="0.25">
      <c r="B55" s="3" t="s">
        <v>47</v>
      </c>
      <c r="C55" s="13">
        <v>25000</v>
      </c>
      <c r="D55" s="13">
        <v>0</v>
      </c>
      <c r="E55" s="13">
        <f t="shared" si="0"/>
        <v>25000</v>
      </c>
    </row>
    <row r="56" spans="2:5" x14ac:dyDescent="0.25">
      <c r="B56" s="3" t="s">
        <v>48</v>
      </c>
      <c r="C56" s="13">
        <v>1100000</v>
      </c>
      <c r="D56" s="13">
        <v>0</v>
      </c>
      <c r="E56" s="13">
        <f t="shared" si="0"/>
        <v>1100000</v>
      </c>
    </row>
    <row r="57" spans="2:5" x14ac:dyDescent="0.25">
      <c r="B57" s="3" t="s">
        <v>49</v>
      </c>
      <c r="C57" s="13">
        <v>0</v>
      </c>
      <c r="D57" s="13">
        <v>0</v>
      </c>
      <c r="E57" s="13">
        <f t="shared" si="0"/>
        <v>0</v>
      </c>
    </row>
    <row r="58" spans="2:5" x14ac:dyDescent="0.25">
      <c r="B58" s="3" t="s">
        <v>50</v>
      </c>
      <c r="C58" s="13">
        <v>0</v>
      </c>
      <c r="D58" s="13">
        <v>0</v>
      </c>
      <c r="E58" s="13">
        <f t="shared" si="0"/>
        <v>0</v>
      </c>
    </row>
    <row r="59" spans="2:5" x14ac:dyDescent="0.25">
      <c r="B59" s="3" t="s">
        <v>51</v>
      </c>
      <c r="C59" s="13">
        <v>0</v>
      </c>
      <c r="D59" s="13">
        <v>0</v>
      </c>
      <c r="E59" s="13">
        <f t="shared" si="0"/>
        <v>0</v>
      </c>
    </row>
    <row r="60" spans="2:5" x14ac:dyDescent="0.25">
      <c r="B60" s="3" t="s">
        <v>52</v>
      </c>
      <c r="C60" s="13">
        <v>0</v>
      </c>
      <c r="D60" s="13">
        <v>0</v>
      </c>
      <c r="E60" s="13">
        <f t="shared" si="0"/>
        <v>0</v>
      </c>
    </row>
    <row r="61" spans="2:5" x14ac:dyDescent="0.25">
      <c r="B61" s="2" t="s">
        <v>53</v>
      </c>
      <c r="C61" s="12">
        <f>C62+C63+C64+C65</f>
        <v>0</v>
      </c>
      <c r="D61" s="12">
        <f>D62+D63+D64+D65</f>
        <v>0</v>
      </c>
      <c r="E61" s="12">
        <f t="shared" si="0"/>
        <v>0</v>
      </c>
    </row>
    <row r="62" spans="2:5" x14ac:dyDescent="0.25">
      <c r="B62" s="3" t="s">
        <v>54</v>
      </c>
      <c r="C62" s="13">
        <v>0</v>
      </c>
      <c r="D62" s="13">
        <v>0</v>
      </c>
      <c r="E62" s="13">
        <f t="shared" si="0"/>
        <v>0</v>
      </c>
    </row>
    <row r="63" spans="2:5" x14ac:dyDescent="0.25">
      <c r="B63" s="3" t="s">
        <v>55</v>
      </c>
      <c r="C63" s="13">
        <v>0</v>
      </c>
      <c r="D63" s="13">
        <v>0</v>
      </c>
      <c r="E63" s="13">
        <f t="shared" si="0"/>
        <v>0</v>
      </c>
    </row>
    <row r="64" spans="2:5" x14ac:dyDescent="0.25">
      <c r="B64" s="3" t="s">
        <v>56</v>
      </c>
      <c r="C64" s="13">
        <v>0</v>
      </c>
      <c r="D64" s="13">
        <v>0</v>
      </c>
      <c r="E64" s="13">
        <f t="shared" si="0"/>
        <v>0</v>
      </c>
    </row>
    <row r="65" spans="2:5" x14ac:dyDescent="0.25">
      <c r="B65" s="3" t="s">
        <v>57</v>
      </c>
      <c r="C65" s="13">
        <v>0</v>
      </c>
      <c r="D65" s="13">
        <v>0</v>
      </c>
      <c r="E65" s="13">
        <f t="shared" si="0"/>
        <v>0</v>
      </c>
    </row>
    <row r="66" spans="2:5" x14ac:dyDescent="0.25">
      <c r="B66" s="2" t="s">
        <v>58</v>
      </c>
      <c r="C66" s="12">
        <f>C67+C68</f>
        <v>0</v>
      </c>
      <c r="D66" s="12">
        <f>D67+D68</f>
        <v>0</v>
      </c>
      <c r="E66" s="12">
        <f t="shared" si="0"/>
        <v>0</v>
      </c>
    </row>
    <row r="67" spans="2:5" x14ac:dyDescent="0.25">
      <c r="B67" s="3" t="s">
        <v>59</v>
      </c>
      <c r="C67" s="13">
        <v>0</v>
      </c>
      <c r="D67" s="13">
        <v>0</v>
      </c>
      <c r="E67" s="13">
        <f t="shared" si="0"/>
        <v>0</v>
      </c>
    </row>
    <row r="68" spans="2:5" x14ac:dyDescent="0.25">
      <c r="B68" s="3" t="s">
        <v>60</v>
      </c>
      <c r="C68" s="13">
        <v>0</v>
      </c>
      <c r="D68" s="13">
        <v>0</v>
      </c>
      <c r="E68" s="13">
        <f t="shared" si="0"/>
        <v>0</v>
      </c>
    </row>
    <row r="69" spans="2:5" x14ac:dyDescent="0.25">
      <c r="B69" s="2" t="s">
        <v>61</v>
      </c>
      <c r="C69" s="12">
        <f>C70+C71+C72</f>
        <v>0</v>
      </c>
      <c r="D69" s="12">
        <f>D70+D71+D72</f>
        <v>0</v>
      </c>
      <c r="E69" s="12">
        <f t="shared" si="0"/>
        <v>0</v>
      </c>
    </row>
    <row r="70" spans="2:5" x14ac:dyDescent="0.25">
      <c r="B70" s="3" t="s">
        <v>62</v>
      </c>
      <c r="C70" s="13">
        <v>0</v>
      </c>
      <c r="D70" s="13">
        <v>0</v>
      </c>
      <c r="E70" s="13">
        <f t="shared" si="0"/>
        <v>0</v>
      </c>
    </row>
    <row r="71" spans="2:5" x14ac:dyDescent="0.25">
      <c r="B71" s="3" t="s">
        <v>63</v>
      </c>
      <c r="C71" s="13">
        <v>0</v>
      </c>
      <c r="D71" s="13">
        <v>0</v>
      </c>
      <c r="E71" s="13">
        <f t="shared" si="0"/>
        <v>0</v>
      </c>
    </row>
    <row r="72" spans="2:5" x14ac:dyDescent="0.25">
      <c r="B72" s="3" t="s">
        <v>64</v>
      </c>
      <c r="C72" s="13">
        <v>0</v>
      </c>
      <c r="D72" s="13">
        <v>0</v>
      </c>
      <c r="E72" s="13">
        <f t="shared" si="0"/>
        <v>0</v>
      </c>
    </row>
    <row r="73" spans="2:5" x14ac:dyDescent="0.25">
      <c r="B73" s="1" t="s">
        <v>67</v>
      </c>
      <c r="C73" s="11">
        <f>C74</f>
        <v>0</v>
      </c>
      <c r="D73" s="11">
        <f>D74</f>
        <v>0</v>
      </c>
      <c r="E73" s="12">
        <f t="shared" ref="E73:E82" si="1">C73+D73</f>
        <v>0</v>
      </c>
    </row>
    <row r="74" spans="2:5" x14ac:dyDescent="0.25">
      <c r="B74" s="2" t="s">
        <v>68</v>
      </c>
      <c r="C74" s="12">
        <f>C75+C76</f>
        <v>0</v>
      </c>
      <c r="D74" s="12">
        <f>D75+D76</f>
        <v>0</v>
      </c>
      <c r="E74" s="12">
        <f t="shared" si="1"/>
        <v>0</v>
      </c>
    </row>
    <row r="75" spans="2:5" x14ac:dyDescent="0.25">
      <c r="B75" s="3" t="s">
        <v>69</v>
      </c>
      <c r="C75" s="13">
        <v>0</v>
      </c>
      <c r="D75" s="13">
        <v>0</v>
      </c>
      <c r="E75" s="13">
        <f t="shared" si="1"/>
        <v>0</v>
      </c>
    </row>
    <row r="76" spans="2:5" x14ac:dyDescent="0.25">
      <c r="B76" s="3" t="s">
        <v>70</v>
      </c>
      <c r="C76" s="13">
        <v>0</v>
      </c>
      <c r="D76" s="13">
        <v>0</v>
      </c>
      <c r="E76" s="13">
        <f t="shared" si="1"/>
        <v>0</v>
      </c>
    </row>
    <row r="77" spans="2:5" x14ac:dyDescent="0.25">
      <c r="B77" s="2" t="s">
        <v>71</v>
      </c>
      <c r="C77" s="12">
        <f>C78+C79</f>
        <v>0</v>
      </c>
      <c r="D77" s="12">
        <f>D78+D79</f>
        <v>0</v>
      </c>
      <c r="E77" s="12">
        <f t="shared" si="1"/>
        <v>0</v>
      </c>
    </row>
    <row r="78" spans="2:5" x14ac:dyDescent="0.25">
      <c r="B78" s="3" t="s">
        <v>72</v>
      </c>
      <c r="C78" s="13">
        <v>0</v>
      </c>
      <c r="D78" s="13">
        <v>0</v>
      </c>
      <c r="E78" s="13">
        <f t="shared" si="1"/>
        <v>0</v>
      </c>
    </row>
    <row r="79" spans="2:5" x14ac:dyDescent="0.25">
      <c r="B79" s="3" t="s">
        <v>73</v>
      </c>
      <c r="C79" s="13">
        <v>0</v>
      </c>
      <c r="D79" s="13">
        <v>0</v>
      </c>
      <c r="E79" s="13">
        <f t="shared" si="1"/>
        <v>0</v>
      </c>
    </row>
    <row r="80" spans="2:5" x14ac:dyDescent="0.25">
      <c r="B80" s="2" t="s">
        <v>74</v>
      </c>
      <c r="C80" s="12">
        <f>C81</f>
        <v>0</v>
      </c>
      <c r="D80" s="12">
        <f>D81</f>
        <v>0</v>
      </c>
      <c r="E80" s="12">
        <f t="shared" si="1"/>
        <v>0</v>
      </c>
    </row>
    <row r="81" spans="2:5" x14ac:dyDescent="0.25">
      <c r="B81" s="3" t="s">
        <v>75</v>
      </c>
      <c r="C81" s="13">
        <v>0</v>
      </c>
      <c r="D81" s="13">
        <v>0</v>
      </c>
      <c r="E81" s="13">
        <f t="shared" si="1"/>
        <v>0</v>
      </c>
    </row>
    <row r="82" spans="2:5" x14ac:dyDescent="0.25">
      <c r="B82" s="4" t="s">
        <v>65</v>
      </c>
      <c r="C82" s="14">
        <f>C73+C8</f>
        <v>231970555</v>
      </c>
      <c r="D82" s="14">
        <f>D73+D8</f>
        <v>0</v>
      </c>
      <c r="E82" s="41">
        <f t="shared" si="1"/>
        <v>231970555</v>
      </c>
    </row>
    <row r="83" spans="2:5" ht="15.75" thickBot="1" x14ac:dyDescent="0.3">
      <c r="B83" s="40"/>
    </row>
    <row r="84" spans="2:5" ht="26.25" customHeight="1" thickBot="1" x14ac:dyDescent="0.3">
      <c r="B84" s="9" t="s">
        <v>94</v>
      </c>
    </row>
    <row r="85" spans="2:5" ht="33.75" customHeight="1" thickBot="1" x14ac:dyDescent="0.3">
      <c r="B85" s="7" t="s">
        <v>95</v>
      </c>
    </row>
    <row r="86" spans="2:5" ht="60.75" thickBot="1" x14ac:dyDescent="0.3">
      <c r="B86" s="8" t="s">
        <v>96</v>
      </c>
    </row>
    <row r="87" spans="2:5" x14ac:dyDescent="0.25">
      <c r="B87" s="35"/>
    </row>
    <row r="89" spans="2:5" x14ac:dyDescent="0.25">
      <c r="B89" t="s">
        <v>101</v>
      </c>
      <c r="C89" t="s">
        <v>103</v>
      </c>
    </row>
    <row r="90" spans="2:5" x14ac:dyDescent="0.25">
      <c r="B90" s="30" t="s">
        <v>106</v>
      </c>
      <c r="C90" t="s">
        <v>104</v>
      </c>
    </row>
    <row r="91" spans="2:5" x14ac:dyDescent="0.25">
      <c r="B91" s="30" t="s">
        <v>100</v>
      </c>
      <c r="C91" t="s">
        <v>107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tabSelected="1" view="pageBreakPreview" zoomScaleSheetLayoutView="100" workbookViewId="0">
      <selection activeCell="I77" sqref="I77"/>
    </sheetView>
  </sheetViews>
  <sheetFormatPr baseColWidth="10" defaultColWidth="11.42578125" defaultRowHeight="15" x14ac:dyDescent="0.25"/>
  <cols>
    <col min="1" max="1" width="37.42578125" customWidth="1"/>
    <col min="2" max="2" width="14.28515625" customWidth="1"/>
    <col min="3" max="3" width="14.42578125" customWidth="1"/>
    <col min="4" max="4" width="12.710937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3.42578125" customWidth="1"/>
    <col min="17" max="17" width="12.42578125" bestFit="1" customWidth="1"/>
  </cols>
  <sheetData>
    <row r="1" spans="1:17" ht="28.5" customHeight="1" x14ac:dyDescent="0.25">
      <c r="A1" s="54" t="s">
        <v>99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21" customHeight="1" x14ac:dyDescent="0.25">
      <c r="A2" s="56" t="s">
        <v>97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7" ht="15.75" x14ac:dyDescent="0.25">
      <c r="A3" s="61">
        <v>2026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5.75" customHeight="1" x14ac:dyDescent="0.25">
      <c r="A4" s="63" t="s">
        <v>92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7" ht="15.75" customHeight="1" x14ac:dyDescent="0.25">
      <c r="A5" s="50" t="s">
        <v>77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ht="25.5" customHeight="1" x14ac:dyDescent="0.25">
      <c r="A6" s="47" t="s">
        <v>66</v>
      </c>
      <c r="B6" s="48" t="s">
        <v>93</v>
      </c>
      <c r="C6" s="59" t="s">
        <v>111</v>
      </c>
      <c r="D6" s="51" t="s">
        <v>91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17" x14ac:dyDescent="0.25">
      <c r="A7" s="58"/>
      <c r="B7" s="42"/>
      <c r="C7" s="60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231970555</v>
      </c>
      <c r="C8" s="17">
        <f>+C9+C15+C25+C35+C44+C51+C61+C66+C69+C73</f>
        <v>0</v>
      </c>
      <c r="D8" s="18">
        <f>+D9+D15+D25+D35+D44+D51+D61+D66+D69+D73</f>
        <v>8933758.1799999997</v>
      </c>
      <c r="E8" s="18">
        <f>+E9+E15+E25+E35+E44+E51+E61+E66+E69+E73</f>
        <v>10770624.469999999</v>
      </c>
      <c r="F8" s="18">
        <f>+F9+F15+F25+F35+F44+F51+F61+F66+F69+F73</f>
        <v>25253578.049999997</v>
      </c>
      <c r="G8" s="18">
        <f>+G9+G15+G25+G35+G35+G44+G51+G61+G66+G69+G73</f>
        <v>23320240.550000001</v>
      </c>
      <c r="H8" s="18">
        <f>+H9+H15+H25+H35+H44+H44+H51+H61+H66+H69+H73</f>
        <v>0</v>
      </c>
      <c r="I8" s="18">
        <f>+I9+I15+I25+I35+I44+I51+I61+I66+I69+I73</f>
        <v>0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68278201.25</v>
      </c>
    </row>
    <row r="9" spans="1:17" x14ac:dyDescent="0.25">
      <c r="A9" s="26" t="s">
        <v>1</v>
      </c>
      <c r="B9" s="32">
        <f>B10+B11+B12+B13+B14</f>
        <v>123195200</v>
      </c>
      <c r="C9" s="17">
        <f t="shared" ref="C9:L9" si="1">+C10+C11+C12+C13+C14</f>
        <v>0</v>
      </c>
      <c r="D9" s="17">
        <f t="shared" si="1"/>
        <v>8095811.8000000007</v>
      </c>
      <c r="E9" s="17">
        <f t="shared" si="1"/>
        <v>8120980.6799999997</v>
      </c>
      <c r="F9" s="17">
        <f t="shared" si="1"/>
        <v>8007316.8300000001</v>
      </c>
      <c r="G9" s="17">
        <f t="shared" si="1"/>
        <v>13277456.200000001</v>
      </c>
      <c r="H9" s="17">
        <f t="shared" si="1"/>
        <v>0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37501565.509999998</v>
      </c>
    </row>
    <row r="10" spans="1:17" x14ac:dyDescent="0.25">
      <c r="A10" s="27" t="s">
        <v>2</v>
      </c>
      <c r="B10" s="33">
        <v>94214000</v>
      </c>
      <c r="C10" s="23">
        <v>0</v>
      </c>
      <c r="D10" s="23">
        <v>6828971.2400000002</v>
      </c>
      <c r="E10" s="23">
        <v>6857800.2000000002</v>
      </c>
      <c r="F10" s="23">
        <v>6740633.7000000002</v>
      </c>
      <c r="G10" s="23">
        <v>7850194.3799999999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19">
        <v>0</v>
      </c>
      <c r="N10" s="23">
        <v>0</v>
      </c>
      <c r="O10" s="23">
        <v>0</v>
      </c>
      <c r="P10" s="18">
        <f>SUM(D10:O10)</f>
        <v>28277599.52</v>
      </c>
      <c r="Q10" s="13"/>
    </row>
    <row r="11" spans="1:17" x14ac:dyDescent="0.25">
      <c r="A11" s="27" t="s">
        <v>3</v>
      </c>
      <c r="B11" s="33">
        <v>16386200</v>
      </c>
      <c r="C11" s="23">
        <v>0</v>
      </c>
      <c r="D11" s="23">
        <v>223500</v>
      </c>
      <c r="E11" s="23">
        <v>223500</v>
      </c>
      <c r="F11" s="23">
        <v>223500</v>
      </c>
      <c r="G11" s="23">
        <v>4384078.6900000004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19">
        <v>0</v>
      </c>
      <c r="N11" s="23">
        <v>0</v>
      </c>
      <c r="O11" s="23">
        <v>0</v>
      </c>
      <c r="P11" s="18">
        <f>SUM(D11:O11)</f>
        <v>5054578.6900000004</v>
      </c>
    </row>
    <row r="12" spans="1:17" x14ac:dyDescent="0.25">
      <c r="A12" s="27" t="s">
        <v>4</v>
      </c>
      <c r="B12" s="33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9">
        <v>0</v>
      </c>
      <c r="N13" s="23">
        <v>0</v>
      </c>
      <c r="O13" s="23">
        <v>0</v>
      </c>
      <c r="P13" s="18">
        <f>SUM(D13:O13)</f>
        <v>0</v>
      </c>
    </row>
    <row r="14" spans="1:17" x14ac:dyDescent="0.25">
      <c r="A14" s="27" t="s">
        <v>6</v>
      </c>
      <c r="B14" s="33">
        <v>12595000</v>
      </c>
      <c r="C14" s="23">
        <v>0</v>
      </c>
      <c r="D14" s="23">
        <v>1043340.56</v>
      </c>
      <c r="E14" s="23">
        <v>1039680.48</v>
      </c>
      <c r="F14" s="23">
        <v>1043183.13</v>
      </c>
      <c r="G14" s="23">
        <v>1043183.13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9">
        <v>0</v>
      </c>
      <c r="N14" s="23">
        <v>0</v>
      </c>
      <c r="O14" s="23">
        <v>0</v>
      </c>
      <c r="P14" s="18">
        <f t="shared" ref="P14:P72" si="3">SUM(D14:O14)</f>
        <v>4169387.3</v>
      </c>
    </row>
    <row r="15" spans="1:17" x14ac:dyDescent="0.25">
      <c r="A15" s="26" t="s">
        <v>7</v>
      </c>
      <c r="B15" s="32">
        <f>B16+B17+B18+B19+B21+B20+B22+B23+B24</f>
        <v>40266300</v>
      </c>
      <c r="C15" s="32">
        <f>C16+C17+C18+C19+C21+C20+C22+C23+C24</f>
        <v>0</v>
      </c>
      <c r="D15" s="17">
        <f t="shared" ref="D15:L15" si="4">+D16+D17+D18+D19+D20+D21+D22+D23+D24</f>
        <v>837946.37999999989</v>
      </c>
      <c r="E15" s="17">
        <f t="shared" si="4"/>
        <v>1130242.8399999999</v>
      </c>
      <c r="F15" s="17">
        <f t="shared" si="4"/>
        <v>3673917.0399999996</v>
      </c>
      <c r="G15" s="17">
        <f t="shared" si="4"/>
        <v>7951804.0499999998</v>
      </c>
      <c r="H15" s="17">
        <f t="shared" si="4"/>
        <v>0</v>
      </c>
      <c r="I15" s="17">
        <f t="shared" si="4"/>
        <v>0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13593910.310000001</v>
      </c>
    </row>
    <row r="16" spans="1:17" x14ac:dyDescent="0.25">
      <c r="A16" s="27" t="s">
        <v>8</v>
      </c>
      <c r="B16" s="33">
        <v>6440000</v>
      </c>
      <c r="C16" s="23">
        <v>0</v>
      </c>
      <c r="D16" s="23">
        <v>390329.42</v>
      </c>
      <c r="E16" s="23">
        <v>153708.57</v>
      </c>
      <c r="F16" s="23">
        <v>979990.9</v>
      </c>
      <c r="G16" s="23">
        <v>438134.1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9">
        <v>0</v>
      </c>
      <c r="N16" s="23">
        <v>0</v>
      </c>
      <c r="O16" s="23">
        <v>0</v>
      </c>
      <c r="P16" s="18">
        <f t="shared" si="3"/>
        <v>1962162.9900000002</v>
      </c>
    </row>
    <row r="17" spans="1:16" x14ac:dyDescent="0.25">
      <c r="A17" s="27" t="s">
        <v>9</v>
      </c>
      <c r="B17" s="33">
        <v>1400000</v>
      </c>
      <c r="C17" s="23">
        <v>0</v>
      </c>
      <c r="D17" s="23">
        <v>0</v>
      </c>
      <c r="E17" s="23">
        <v>0</v>
      </c>
      <c r="F17" s="23">
        <v>250000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19">
        <v>0</v>
      </c>
      <c r="N17" s="23">
        <v>0</v>
      </c>
      <c r="O17" s="23">
        <v>0</v>
      </c>
      <c r="P17" s="18">
        <f t="shared" si="3"/>
        <v>250000</v>
      </c>
    </row>
    <row r="18" spans="1:16" x14ac:dyDescent="0.25">
      <c r="A18" s="27" t="s">
        <v>10</v>
      </c>
      <c r="B18" s="33">
        <v>2900000</v>
      </c>
      <c r="C18" s="20">
        <v>0</v>
      </c>
      <c r="D18" s="20">
        <v>0</v>
      </c>
      <c r="E18" s="20">
        <v>248667.5</v>
      </c>
      <c r="F18" s="20">
        <v>125835</v>
      </c>
      <c r="G18" s="20">
        <v>124605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499107.5</v>
      </c>
    </row>
    <row r="19" spans="1:16" x14ac:dyDescent="0.25">
      <c r="A19" s="27" t="s">
        <v>11</v>
      </c>
      <c r="B19" s="3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19">
        <v>0</v>
      </c>
      <c r="N19" s="23">
        <v>0</v>
      </c>
      <c r="O19" s="23">
        <v>0</v>
      </c>
      <c r="P19" s="18">
        <f t="shared" si="3"/>
        <v>0</v>
      </c>
    </row>
    <row r="20" spans="1:16" x14ac:dyDescent="0.25">
      <c r="A20" s="27" t="s">
        <v>12</v>
      </c>
      <c r="B20" s="33">
        <v>5956000</v>
      </c>
      <c r="C20" s="23">
        <v>0</v>
      </c>
      <c r="D20" s="23">
        <v>315000</v>
      </c>
      <c r="E20" s="23">
        <v>380866.79</v>
      </c>
      <c r="F20" s="23">
        <v>424433.38</v>
      </c>
      <c r="G20" s="23">
        <v>433000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19">
        <v>0</v>
      </c>
      <c r="N20" s="23">
        <v>0</v>
      </c>
      <c r="O20" s="23">
        <v>0</v>
      </c>
      <c r="P20" s="18">
        <f t="shared" si="3"/>
        <v>1553300.17</v>
      </c>
    </row>
    <row r="21" spans="1:16" x14ac:dyDescent="0.25">
      <c r="A21" s="27" t="s">
        <v>13</v>
      </c>
      <c r="B21" s="33">
        <v>1120000</v>
      </c>
      <c r="C21" s="20">
        <v>0</v>
      </c>
      <c r="D21" s="23">
        <v>132616.95999999999</v>
      </c>
      <c r="E21" s="20">
        <v>0</v>
      </c>
      <c r="F21" s="20">
        <v>345324.07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>
        <f t="shared" si="3"/>
        <v>477941.03</v>
      </c>
    </row>
    <row r="22" spans="1:16" x14ac:dyDescent="0.25">
      <c r="A22" s="27" t="s">
        <v>14</v>
      </c>
      <c r="B22" s="33">
        <v>5700000</v>
      </c>
      <c r="C22" s="23">
        <v>0</v>
      </c>
      <c r="D22" s="23">
        <v>0</v>
      </c>
      <c r="E22" s="23">
        <v>0</v>
      </c>
      <c r="F22" s="23">
        <v>0</v>
      </c>
      <c r="G22" s="23">
        <v>4980189.95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19">
        <v>0</v>
      </c>
      <c r="N22" s="23">
        <v>0</v>
      </c>
      <c r="O22" s="23">
        <v>0</v>
      </c>
      <c r="P22" s="18">
        <f t="shared" si="3"/>
        <v>4980189.95</v>
      </c>
    </row>
    <row r="23" spans="1:16" x14ac:dyDescent="0.25">
      <c r="A23" s="27" t="s">
        <v>15</v>
      </c>
      <c r="B23" s="33">
        <v>15050300</v>
      </c>
      <c r="C23" s="23">
        <v>0</v>
      </c>
      <c r="D23" s="20">
        <v>0</v>
      </c>
      <c r="E23" s="23">
        <v>75000</v>
      </c>
      <c r="F23" s="23">
        <v>1320334.0900000001</v>
      </c>
      <c r="G23" s="23">
        <v>1975875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19">
        <v>0</v>
      </c>
      <c r="N23" s="23">
        <v>0</v>
      </c>
      <c r="O23" s="23">
        <v>0</v>
      </c>
      <c r="P23" s="18">
        <f t="shared" si="3"/>
        <v>3371209.09</v>
      </c>
    </row>
    <row r="24" spans="1:16" x14ac:dyDescent="0.25">
      <c r="A24" s="27" t="s">
        <v>16</v>
      </c>
      <c r="B24" s="33">
        <v>1700000</v>
      </c>
      <c r="C24" s="23">
        <v>0</v>
      </c>
      <c r="D24" s="23">
        <v>0</v>
      </c>
      <c r="E24" s="23">
        <v>271999.98</v>
      </c>
      <c r="F24" s="23">
        <v>227999.6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19">
        <v>0</v>
      </c>
      <c r="N24" s="23">
        <v>0</v>
      </c>
      <c r="O24" s="23">
        <v>0</v>
      </c>
      <c r="P24" s="18">
        <f t="shared" si="3"/>
        <v>499999.57999999996</v>
      </c>
    </row>
    <row r="25" spans="1:16" x14ac:dyDescent="0.25">
      <c r="A25" s="26" t="s">
        <v>17</v>
      </c>
      <c r="B25" s="32">
        <f>B26+B27+B28+B29+B30+B31+B32+B33+B34</f>
        <v>66464055</v>
      </c>
      <c r="C25" s="32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1519400.95</v>
      </c>
      <c r="F25" s="17">
        <f t="shared" si="6"/>
        <v>13472844.18</v>
      </c>
      <c r="G25" s="17">
        <f t="shared" si="6"/>
        <v>976588.29999999993</v>
      </c>
      <c r="H25" s="17">
        <f t="shared" si="6"/>
        <v>0</v>
      </c>
      <c r="I25" s="17">
        <f t="shared" si="6"/>
        <v>0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15968833.43</v>
      </c>
    </row>
    <row r="26" spans="1:16" x14ac:dyDescent="0.25">
      <c r="A26" s="27" t="s">
        <v>18</v>
      </c>
      <c r="B26" s="33">
        <v>370000</v>
      </c>
      <c r="C26" s="23">
        <v>0</v>
      </c>
      <c r="D26" s="23">
        <v>0</v>
      </c>
      <c r="E26" s="23">
        <v>0</v>
      </c>
      <c r="F26" s="23">
        <v>52860.42</v>
      </c>
      <c r="G26" s="23">
        <v>11520.1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19">
        <v>0</v>
      </c>
      <c r="N26" s="23">
        <v>0</v>
      </c>
      <c r="O26" s="23">
        <v>0</v>
      </c>
      <c r="P26" s="18">
        <f t="shared" si="3"/>
        <v>64380.52</v>
      </c>
    </row>
    <row r="27" spans="1:16" x14ac:dyDescent="0.25">
      <c r="A27" s="27" t="s">
        <v>19</v>
      </c>
      <c r="B27" s="33">
        <v>55787245</v>
      </c>
      <c r="C27" s="23">
        <v>0</v>
      </c>
      <c r="D27" s="23">
        <v>0</v>
      </c>
      <c r="E27" s="23">
        <v>719975.89</v>
      </c>
      <c r="F27" s="23">
        <v>12316442.220000001</v>
      </c>
      <c r="G27" s="23">
        <v>590068.19999999995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19">
        <v>0</v>
      </c>
      <c r="N27" s="23">
        <v>0</v>
      </c>
      <c r="O27" s="23">
        <v>0</v>
      </c>
      <c r="P27" s="18">
        <f t="shared" si="3"/>
        <v>13626486.310000001</v>
      </c>
    </row>
    <row r="28" spans="1:16" x14ac:dyDescent="0.25">
      <c r="A28" s="27" t="s">
        <v>20</v>
      </c>
      <c r="B28" s="33">
        <v>500000</v>
      </c>
      <c r="C28" s="23">
        <v>0</v>
      </c>
      <c r="D28" s="20">
        <v>0</v>
      </c>
      <c r="E28" s="20">
        <v>49425.06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49425.06</v>
      </c>
    </row>
    <row r="29" spans="1:16" x14ac:dyDescent="0.25">
      <c r="A29" s="27" t="s">
        <v>21</v>
      </c>
      <c r="B29" s="3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9">
        <v>0</v>
      </c>
      <c r="N29" s="23">
        <v>0</v>
      </c>
      <c r="O29" s="23">
        <v>0</v>
      </c>
      <c r="P29" s="18">
        <f t="shared" si="3"/>
        <v>0</v>
      </c>
    </row>
    <row r="30" spans="1:16" x14ac:dyDescent="0.25">
      <c r="A30" s="27" t="s">
        <v>22</v>
      </c>
      <c r="B30" s="33">
        <v>333300</v>
      </c>
      <c r="C30" s="20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9">
        <v>0</v>
      </c>
      <c r="N30" s="23">
        <v>0</v>
      </c>
      <c r="O30" s="23">
        <v>0</v>
      </c>
      <c r="P30" s="18">
        <f t="shared" si="3"/>
        <v>0</v>
      </c>
    </row>
    <row r="31" spans="1:16" x14ac:dyDescent="0.25">
      <c r="A31" s="27" t="s">
        <v>23</v>
      </c>
      <c r="B31" s="33">
        <v>803510</v>
      </c>
      <c r="C31" s="20">
        <v>0</v>
      </c>
      <c r="D31" s="23">
        <v>0</v>
      </c>
      <c r="E31" s="20">
        <v>0</v>
      </c>
      <c r="F31" s="20">
        <v>397660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397660</v>
      </c>
    </row>
    <row r="32" spans="1:16" x14ac:dyDescent="0.25">
      <c r="A32" s="27" t="s">
        <v>24</v>
      </c>
      <c r="B32" s="33">
        <v>6405000</v>
      </c>
      <c r="C32" s="23">
        <v>0</v>
      </c>
      <c r="D32" s="23">
        <v>0</v>
      </c>
      <c r="E32" s="23">
        <v>750000</v>
      </c>
      <c r="F32" s="23">
        <v>375000</v>
      </c>
      <c r="G32" s="23">
        <v>375000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19">
        <v>0</v>
      </c>
      <c r="N32" s="23">
        <v>0</v>
      </c>
      <c r="O32" s="23">
        <v>0</v>
      </c>
      <c r="P32" s="18">
        <f t="shared" si="3"/>
        <v>1500000</v>
      </c>
    </row>
    <row r="33" spans="1:16" x14ac:dyDescent="0.25">
      <c r="A33" s="27" t="s">
        <v>25</v>
      </c>
      <c r="B33" s="33">
        <v>0</v>
      </c>
      <c r="C33" s="23">
        <v>0</v>
      </c>
      <c r="D33" s="20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9">
        <v>0</v>
      </c>
      <c r="N33" s="23">
        <v>0</v>
      </c>
      <c r="O33" s="23">
        <v>0</v>
      </c>
      <c r="P33" s="18">
        <f t="shared" si="3"/>
        <v>0</v>
      </c>
    </row>
    <row r="34" spans="1:16" x14ac:dyDescent="0.25">
      <c r="A34" s="27" t="s">
        <v>26</v>
      </c>
      <c r="B34" s="33">
        <v>2265000</v>
      </c>
      <c r="C34" s="23">
        <v>0</v>
      </c>
      <c r="D34" s="23">
        <v>0</v>
      </c>
      <c r="E34" s="23">
        <v>0</v>
      </c>
      <c r="F34" s="23">
        <v>330881.53999999998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19">
        <v>0</v>
      </c>
      <c r="N34" s="23">
        <v>0</v>
      </c>
      <c r="O34" s="23">
        <v>0</v>
      </c>
      <c r="P34" s="18">
        <f t="shared" si="3"/>
        <v>330881.53999999998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2045000</v>
      </c>
      <c r="C51" s="32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99500</v>
      </c>
      <c r="G51" s="24">
        <f t="shared" si="12"/>
        <v>1114392</v>
      </c>
      <c r="H51" s="24">
        <f t="shared" si="12"/>
        <v>0</v>
      </c>
      <c r="I51" s="24">
        <f t="shared" si="12"/>
        <v>0</v>
      </c>
      <c r="J51" s="24">
        <f t="shared" si="12"/>
        <v>0</v>
      </c>
      <c r="K51" s="29">
        <f>+K52+K53+K54+K55+K56+K58+K59+K60</f>
        <v>0</v>
      </c>
      <c r="L51" s="29">
        <f>+L52+L53+L54+L55+L56+L58+L59+L60</f>
        <v>0</v>
      </c>
      <c r="M51" s="29">
        <f>+M52+M53+M54+M55+M56+M58+M59+M60+M57</f>
        <v>0</v>
      </c>
      <c r="N51" s="24">
        <f t="shared" ref="N51" si="13">+N52+N53+N54+N55+N56+N57+N58+N59+N60</f>
        <v>0</v>
      </c>
      <c r="O51" s="29">
        <f t="shared" ref="O51" si="14">+O52+O53+O54+O55+O56+O58+O59+O60</f>
        <v>0</v>
      </c>
      <c r="P51" s="29">
        <f>P52+P53+P54+P55+P56+P58+P59+P60+P57</f>
        <v>1213892</v>
      </c>
    </row>
    <row r="52" spans="1:16" x14ac:dyDescent="0.25">
      <c r="A52" s="27" t="s">
        <v>44</v>
      </c>
      <c r="B52" s="33">
        <v>820000</v>
      </c>
      <c r="C52" s="23">
        <v>0</v>
      </c>
      <c r="D52" s="23">
        <v>0</v>
      </c>
      <c r="E52" s="23">
        <v>0</v>
      </c>
      <c r="F52" s="23">
        <v>99500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19">
        <v>0</v>
      </c>
      <c r="N52" s="23">
        <v>0</v>
      </c>
      <c r="O52" s="23">
        <v>0</v>
      </c>
      <c r="P52" s="18">
        <f>SUM(D52:O52)</f>
        <v>99500</v>
      </c>
    </row>
    <row r="53" spans="1:16" x14ac:dyDescent="0.25">
      <c r="A53" s="27" t="s">
        <v>45</v>
      </c>
      <c r="B53" s="33">
        <v>100000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25">
      <c r="A54" s="27" t="s">
        <v>46</v>
      </c>
      <c r="B54" s="33">
        <v>0</v>
      </c>
      <c r="C54" s="2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19">
        <v>0</v>
      </c>
      <c r="N55" s="23">
        <v>0</v>
      </c>
      <c r="O55" s="23">
        <v>0</v>
      </c>
      <c r="P55" s="18">
        <f t="shared" si="3"/>
        <v>0</v>
      </c>
    </row>
    <row r="56" spans="1:16" x14ac:dyDescent="0.25">
      <c r="A56" s="27" t="s">
        <v>48</v>
      </c>
      <c r="B56" s="33">
        <v>1100000</v>
      </c>
      <c r="C56" s="20">
        <v>0</v>
      </c>
      <c r="D56" s="23">
        <v>0</v>
      </c>
      <c r="E56" s="23">
        <v>0</v>
      </c>
      <c r="F56" s="23">
        <v>0</v>
      </c>
      <c r="G56" s="23">
        <v>1114392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19">
        <v>0</v>
      </c>
      <c r="N56" s="23">
        <v>0</v>
      </c>
      <c r="O56" s="23">
        <v>0</v>
      </c>
      <c r="P56" s="18">
        <f t="shared" si="3"/>
        <v>1114392</v>
      </c>
    </row>
    <row r="57" spans="1:16" x14ac:dyDescent="0.25">
      <c r="A57" s="27" t="s">
        <v>49</v>
      </c>
      <c r="B57" s="33">
        <v>0</v>
      </c>
      <c r="C57" s="20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25">
      <c r="A58" s="27" t="s">
        <v>50</v>
      </c>
      <c r="B58" s="3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23">
        <v>0</v>
      </c>
      <c r="D59" s="20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0">
        <v>0</v>
      </c>
      <c r="K59" s="23">
        <v>0</v>
      </c>
      <c r="L59" s="20">
        <v>0</v>
      </c>
      <c r="M59" s="19">
        <v>0</v>
      </c>
      <c r="N59" s="20">
        <v>0</v>
      </c>
      <c r="O59" s="23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19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231970555</v>
      </c>
      <c r="C82" s="31">
        <f>C73+C8</f>
        <v>0</v>
      </c>
      <c r="D82" s="21">
        <f t="shared" ref="D82:L82" si="30">+D8</f>
        <v>8933758.1799999997</v>
      </c>
      <c r="E82" s="21">
        <f t="shared" si="30"/>
        <v>10770624.469999999</v>
      </c>
      <c r="F82" s="21">
        <f t="shared" si="30"/>
        <v>25253578.049999997</v>
      </c>
      <c r="G82" s="21">
        <f t="shared" si="30"/>
        <v>23320240.550000001</v>
      </c>
      <c r="H82" s="21">
        <f t="shared" si="30"/>
        <v>0</v>
      </c>
      <c r="I82" s="21">
        <f t="shared" si="30"/>
        <v>0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68278201.25</v>
      </c>
    </row>
    <row r="83" spans="1:16" x14ac:dyDescent="0.25">
      <c r="A83" s="40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view="pageBreakPreview" topLeftCell="A4" zoomScaleSheetLayoutView="100" workbookViewId="0">
      <selection activeCell="F14" sqref="F14"/>
    </sheetView>
  </sheetViews>
  <sheetFormatPr baseColWidth="10" defaultColWidth="11.42578125" defaultRowHeight="15" x14ac:dyDescent="0.2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 x14ac:dyDescent="0.25">
      <c r="A1" s="70" t="s">
        <v>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18.600000000000001" customHeight="1" x14ac:dyDescent="0.25">
      <c r="A2" s="64" t="s">
        <v>97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x14ac:dyDescent="0.25">
      <c r="A3" s="66">
        <v>2026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ht="15.75" customHeight="1" x14ac:dyDescent="0.25">
      <c r="A4" s="68" t="s">
        <v>92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5" ht="15.75" customHeight="1" x14ac:dyDescent="0.25">
      <c r="A5" s="69" t="s">
        <v>77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8933758.1799999997</v>
      </c>
      <c r="C7" s="18">
        <f>+C8+C14+C24+C34+C43+C50+C60+C65+C68+C72</f>
        <v>10770624.469999999</v>
      </c>
      <c r="D7" s="18">
        <f t="shared" ref="D7:M7" si="0">+D8+D14+D24+D34+D43+D50+D60+D65+D68+D72</f>
        <v>25253578.049999997</v>
      </c>
      <c r="E7" s="18">
        <f t="shared" si="0"/>
        <v>23320240.550000001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68278201.25</v>
      </c>
    </row>
    <row r="8" spans="1:15" x14ac:dyDescent="0.25">
      <c r="A8" s="26" t="s">
        <v>1</v>
      </c>
      <c r="B8" s="17">
        <f>+B9+B10+B11+B12+B13</f>
        <v>8095811.8000000007</v>
      </c>
      <c r="C8" s="17">
        <f t="shared" ref="C8" si="1">+C9+C10+C11+C12+C13</f>
        <v>8120980.6799999997</v>
      </c>
      <c r="D8" s="17">
        <f t="shared" ref="D8:N8" si="2">+D9+D10+D11+D12+D13</f>
        <v>8007316.8300000001</v>
      </c>
      <c r="E8" s="17">
        <f t="shared" si="2"/>
        <v>13277456.200000001</v>
      </c>
      <c r="F8" s="17">
        <f t="shared" si="2"/>
        <v>0</v>
      </c>
      <c r="G8" s="17">
        <f t="shared" si="2"/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37501565.509999998</v>
      </c>
    </row>
    <row r="9" spans="1:15" x14ac:dyDescent="0.25">
      <c r="A9" s="27" t="s">
        <v>2</v>
      </c>
      <c r="B9" s="23">
        <v>6828971.2400000002</v>
      </c>
      <c r="C9" s="23">
        <v>6857800.2000000002</v>
      </c>
      <c r="D9" s="23">
        <v>6740633.7000000002</v>
      </c>
      <c r="E9" s="23">
        <v>7850194.3799999999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28277599.52</v>
      </c>
    </row>
    <row r="10" spans="1:15" x14ac:dyDescent="0.25">
      <c r="A10" s="27" t="s">
        <v>3</v>
      </c>
      <c r="B10" s="23">
        <v>223500</v>
      </c>
      <c r="C10" s="23">
        <v>223500</v>
      </c>
      <c r="D10" s="23">
        <v>223500</v>
      </c>
      <c r="E10" s="23">
        <v>4384078.6900000004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5054578.6900000004</v>
      </c>
    </row>
    <row r="11" spans="1:15" x14ac:dyDescent="0.25">
      <c r="A11" s="27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25">
      <c r="A13" s="27" t="s">
        <v>6</v>
      </c>
      <c r="B13" s="23">
        <v>1043340.56</v>
      </c>
      <c r="C13" s="23">
        <v>1039680.48</v>
      </c>
      <c r="D13" s="23">
        <v>1043183.13</v>
      </c>
      <c r="E13" s="23">
        <v>1043183.13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19">
        <v>0</v>
      </c>
      <c r="L13" s="23">
        <v>0</v>
      </c>
      <c r="M13" s="23">
        <v>0</v>
      </c>
      <c r="N13" s="18">
        <f t="shared" si="3"/>
        <v>4169387.3</v>
      </c>
    </row>
    <row r="14" spans="1:15" x14ac:dyDescent="0.25">
      <c r="A14" s="26" t="s">
        <v>7</v>
      </c>
      <c r="B14" s="17">
        <f>+B15+B16+B17+B18+B19+B20+B21+B22+B23</f>
        <v>837946.37999999989</v>
      </c>
      <c r="C14" s="17">
        <f t="shared" ref="C14" si="4">+C15+C16+C17+C18+C19+C20+C21+C22+C23</f>
        <v>1130242.8399999999</v>
      </c>
      <c r="D14" s="17">
        <f t="shared" ref="D14:N14" si="5">+D15+D16+D17+D18+D19+D20+D21+D22+D23</f>
        <v>3673917.0399999996</v>
      </c>
      <c r="E14" s="17">
        <f t="shared" si="5"/>
        <v>7951804.0499999998</v>
      </c>
      <c r="F14" s="17">
        <f t="shared" si="5"/>
        <v>0</v>
      </c>
      <c r="G14" s="17">
        <f t="shared" si="5"/>
        <v>0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13593910.310000001</v>
      </c>
    </row>
    <row r="15" spans="1:15" x14ac:dyDescent="0.25">
      <c r="A15" s="27" t="s">
        <v>8</v>
      </c>
      <c r="B15" s="23">
        <v>390329.42</v>
      </c>
      <c r="C15" s="23">
        <v>153708.57</v>
      </c>
      <c r="D15" s="23">
        <v>979990.9</v>
      </c>
      <c r="E15" s="23">
        <v>438134.1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1962162.9900000002</v>
      </c>
    </row>
    <row r="16" spans="1:15" x14ac:dyDescent="0.25">
      <c r="A16" s="27" t="s">
        <v>9</v>
      </c>
      <c r="B16" s="23">
        <v>0</v>
      </c>
      <c r="C16" s="23">
        <v>0</v>
      </c>
      <c r="D16" s="23">
        <v>250000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250000</v>
      </c>
    </row>
    <row r="17" spans="1:14" x14ac:dyDescent="0.25">
      <c r="A17" s="27" t="s">
        <v>10</v>
      </c>
      <c r="B17" s="20">
        <v>0</v>
      </c>
      <c r="C17" s="20">
        <v>248667.5</v>
      </c>
      <c r="D17" s="20">
        <v>125835</v>
      </c>
      <c r="E17" s="20">
        <v>124605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499107.5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 x14ac:dyDescent="0.25">
      <c r="A19" s="27" t="s">
        <v>12</v>
      </c>
      <c r="B19" s="23">
        <v>315000</v>
      </c>
      <c r="C19" s="23">
        <v>380866.79</v>
      </c>
      <c r="D19" s="23">
        <v>424433.38</v>
      </c>
      <c r="E19" s="23">
        <v>433000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19">
        <v>0</v>
      </c>
      <c r="L19" s="23">
        <v>0</v>
      </c>
      <c r="M19" s="23">
        <v>0</v>
      </c>
      <c r="N19" s="18">
        <f t="shared" si="6"/>
        <v>1553300.17</v>
      </c>
    </row>
    <row r="20" spans="1:14" x14ac:dyDescent="0.25">
      <c r="A20" s="27" t="s">
        <v>13</v>
      </c>
      <c r="B20" s="23">
        <v>132616.95999999999</v>
      </c>
      <c r="C20" s="20">
        <v>0</v>
      </c>
      <c r="D20" s="20">
        <v>345324.07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18">
        <f t="shared" si="6"/>
        <v>477941.03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0</v>
      </c>
      <c r="E21" s="23">
        <v>4980189.95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19">
        <v>0</v>
      </c>
      <c r="L21" s="23">
        <v>0</v>
      </c>
      <c r="M21" s="23">
        <v>0</v>
      </c>
      <c r="N21" s="18">
        <f t="shared" si="6"/>
        <v>4980189.95</v>
      </c>
    </row>
    <row r="22" spans="1:14" x14ac:dyDescent="0.25">
      <c r="A22" s="27" t="s">
        <v>15</v>
      </c>
      <c r="B22" s="20">
        <v>0</v>
      </c>
      <c r="C22" s="23">
        <v>75000</v>
      </c>
      <c r="D22" s="23">
        <v>1320334.0900000001</v>
      </c>
      <c r="E22" s="23">
        <v>1975875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3371209.09</v>
      </c>
    </row>
    <row r="23" spans="1:14" x14ac:dyDescent="0.25">
      <c r="A23" s="27" t="s">
        <v>16</v>
      </c>
      <c r="B23" s="23">
        <v>0</v>
      </c>
      <c r="C23" s="23">
        <v>271999.98</v>
      </c>
      <c r="D23" s="23">
        <v>227999.6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499999.57999999996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1519400.95</v>
      </c>
      <c r="D24" s="17">
        <f>+D25+D26+D27+D28+D29+D30+D31+D32+D33</f>
        <v>13472844.18</v>
      </c>
      <c r="E24" s="17">
        <f t="shared" ref="E24" si="8">+E25+E26+E27+E28+E29+E30+E31+E32+E33</f>
        <v>976588.29999999993</v>
      </c>
      <c r="F24" s="17">
        <f t="shared" ref="F24:N24" si="9">+F25+F26+F27+F28+F29+F30+F31+F32+F33</f>
        <v>0</v>
      </c>
      <c r="G24" s="17">
        <f t="shared" si="9"/>
        <v>0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15968833.43</v>
      </c>
    </row>
    <row r="25" spans="1:14" x14ac:dyDescent="0.25">
      <c r="A25" s="27" t="s">
        <v>18</v>
      </c>
      <c r="B25" s="23">
        <v>0</v>
      </c>
      <c r="C25" s="23">
        <v>0</v>
      </c>
      <c r="D25" s="23">
        <v>52860.42</v>
      </c>
      <c r="E25" s="23">
        <v>11520.1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64380.52</v>
      </c>
    </row>
    <row r="26" spans="1:14" x14ac:dyDescent="0.25">
      <c r="A26" s="27" t="s">
        <v>19</v>
      </c>
      <c r="B26" s="23">
        <v>0</v>
      </c>
      <c r="C26" s="23">
        <v>719975.89</v>
      </c>
      <c r="D26" s="23">
        <v>12316442.220000001</v>
      </c>
      <c r="E26" s="23">
        <v>590068.19999999995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19">
        <v>0</v>
      </c>
      <c r="L26" s="23">
        <v>0</v>
      </c>
      <c r="M26" s="23">
        <v>0</v>
      </c>
      <c r="N26" s="18">
        <f t="shared" ref="N26:N33" si="10">SUM(B26:M26)</f>
        <v>13626486.310000001</v>
      </c>
    </row>
    <row r="27" spans="1:14" x14ac:dyDescent="0.25">
      <c r="A27" s="27" t="s">
        <v>20</v>
      </c>
      <c r="B27" s="23">
        <v>0</v>
      </c>
      <c r="C27" s="20">
        <v>49425.06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f t="shared" si="10"/>
        <v>49425.06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 x14ac:dyDescent="0.25">
      <c r="A29" s="27" t="s">
        <v>22</v>
      </c>
      <c r="B29" s="20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10"/>
        <v>0</v>
      </c>
    </row>
    <row r="30" spans="1:14" x14ac:dyDescent="0.25">
      <c r="A30" s="27" t="s">
        <v>23</v>
      </c>
      <c r="B30" s="20">
        <v>0</v>
      </c>
      <c r="C30" s="20">
        <v>0</v>
      </c>
      <c r="D30" s="20">
        <v>397660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10"/>
        <v>397660</v>
      </c>
    </row>
    <row r="31" spans="1:14" x14ac:dyDescent="0.25">
      <c r="A31" s="27" t="s">
        <v>24</v>
      </c>
      <c r="B31" s="23">
        <v>0</v>
      </c>
      <c r="C31" s="23">
        <v>750000</v>
      </c>
      <c r="D31" s="23">
        <v>375000</v>
      </c>
      <c r="E31" s="23">
        <v>375000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1500000</v>
      </c>
    </row>
    <row r="32" spans="1:14" x14ac:dyDescent="0.25">
      <c r="A32" s="27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0</v>
      </c>
      <c r="D33" s="23">
        <v>330881.53999999998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330881.53999999998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99500</v>
      </c>
      <c r="E50" s="24">
        <f t="shared" si="17"/>
        <v>1114392</v>
      </c>
      <c r="F50" s="24">
        <f t="shared" si="17"/>
        <v>0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29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1213892</v>
      </c>
    </row>
    <row r="51" spans="1:14" x14ac:dyDescent="0.25">
      <c r="A51" s="27" t="s">
        <v>44</v>
      </c>
      <c r="B51" s="23">
        <v>0</v>
      </c>
      <c r="C51" s="23">
        <v>0</v>
      </c>
      <c r="D51" s="23">
        <v>99500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99500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25">
      <c r="A53" s="27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 x14ac:dyDescent="0.25">
      <c r="A55" s="27" t="s">
        <v>48</v>
      </c>
      <c r="B55" s="20">
        <v>0</v>
      </c>
      <c r="C55" s="23">
        <v>0</v>
      </c>
      <c r="D55" s="23">
        <v>0</v>
      </c>
      <c r="E55" s="23">
        <v>1114392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19">
        <v>0</v>
      </c>
      <c r="L55" s="23">
        <v>0</v>
      </c>
      <c r="M55" s="23">
        <v>0</v>
      </c>
      <c r="N55" s="18">
        <f t="shared" si="15"/>
        <v>1114392</v>
      </c>
    </row>
    <row r="56" spans="1:14" x14ac:dyDescent="0.25">
      <c r="A56" s="27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0">
        <v>0</v>
      </c>
      <c r="I58" s="23">
        <v>0</v>
      </c>
      <c r="J58" s="20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19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8933758.1799999997</v>
      </c>
      <c r="C81" s="21">
        <f t="shared" ref="C81" si="32">+C7</f>
        <v>10770624.469999999</v>
      </c>
      <c r="D81" s="21">
        <f t="shared" ref="D81:M81" si="33">+D7</f>
        <v>25253578.049999997</v>
      </c>
      <c r="E81" s="21">
        <f t="shared" si="33"/>
        <v>23320240.550000001</v>
      </c>
      <c r="F81" s="21">
        <f>+F7</f>
        <v>0</v>
      </c>
      <c r="G81" s="21">
        <f t="shared" si="33"/>
        <v>0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68278201.25</v>
      </c>
    </row>
    <row r="82" spans="1:14" x14ac:dyDescent="0.25">
      <c r="A82" s="40"/>
    </row>
    <row r="84" spans="1:14" x14ac:dyDescent="0.25">
      <c r="A84" t="s">
        <v>101</v>
      </c>
      <c r="B84" t="s">
        <v>105</v>
      </c>
    </row>
    <row r="85" spans="1:14" x14ac:dyDescent="0.25">
      <c r="A85" t="s">
        <v>102</v>
      </c>
      <c r="B85" t="s">
        <v>109</v>
      </c>
      <c r="M85" s="13"/>
    </row>
    <row r="86" spans="1:14" x14ac:dyDescent="0.25">
      <c r="A86" s="30" t="s">
        <v>100</v>
      </c>
      <c r="B86" s="30" t="s">
        <v>108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2026-05-05T14:23:34Z</cp:lastPrinted>
  <dcterms:created xsi:type="dcterms:W3CDTF">2021-07-29T18:58:50Z</dcterms:created>
  <dcterms:modified xsi:type="dcterms:W3CDTF">2026-05-07T14:04:08Z</dcterms:modified>
</cp:coreProperties>
</file>