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280" windowHeight="9396" activeTab="1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Aprobado'!$A$1:$E$91</definedName>
    <definedName name="_xlnm.Print_Area" localSheetId="1">'P2 Presupuesto Aprobado-Ejec '!$A$1:$P$82</definedName>
    <definedName name="_xlnm.Print_Area" localSheetId="2">'P3 Ejecucion '!$A$1:$N$86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P10" i="2" l="1"/>
  <c r="P11" i="2"/>
  <c r="P12" i="2"/>
  <c r="P13" i="2"/>
  <c r="P14" i="2"/>
  <c r="P24" i="2" l="1"/>
  <c r="P33" i="2"/>
  <c r="P34" i="2"/>
  <c r="E79" i="3" l="1"/>
  <c r="E76" i="3"/>
  <c r="E73" i="3"/>
  <c r="E68" i="3"/>
  <c r="E65" i="3"/>
  <c r="E60" i="3"/>
  <c r="E50" i="3"/>
  <c r="E43" i="3"/>
  <c r="E34" i="3"/>
  <c r="E24" i="3"/>
  <c r="E14" i="3"/>
  <c r="E8" i="3"/>
  <c r="E7" i="3" l="1"/>
  <c r="E81" i="3" s="1"/>
  <c r="E72" i="3"/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73" i="2" s="1"/>
  <c r="N69" i="2"/>
  <c r="N66" i="2"/>
  <c r="N61" i="2"/>
  <c r="N51" i="2"/>
  <c r="N44" i="2"/>
  <c r="N35" i="2"/>
  <c r="N25" i="2"/>
  <c r="N15" i="2"/>
  <c r="N9" i="2"/>
  <c r="K79" i="3"/>
  <c r="K76" i="3"/>
  <c r="K73" i="3"/>
  <c r="K72" i="3" s="1"/>
  <c r="K68" i="3"/>
  <c r="K65" i="3"/>
  <c r="K60" i="3"/>
  <c r="K50" i="3"/>
  <c r="K43" i="3"/>
  <c r="K34" i="3"/>
  <c r="K24" i="3"/>
  <c r="K14" i="3"/>
  <c r="K8" i="3"/>
  <c r="D80" i="1"/>
  <c r="D77" i="1"/>
  <c r="D74" i="1"/>
  <c r="D73" i="1" s="1"/>
  <c r="D69" i="1"/>
  <c r="D66" i="1"/>
  <c r="D61" i="1"/>
  <c r="D51" i="1"/>
  <c r="D25" i="1"/>
  <c r="D15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O73" i="2" l="1"/>
  <c r="K7" i="3"/>
  <c r="K81" i="3" s="1"/>
  <c r="N8" i="2"/>
  <c r="N82" i="2" s="1"/>
  <c r="O8" i="2"/>
  <c r="O82" i="2" s="1"/>
  <c r="B8" i="2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F79" i="3"/>
  <c r="G79" i="3"/>
  <c r="H79" i="3"/>
  <c r="I79" i="3"/>
  <c r="J79" i="3"/>
  <c r="L79" i="3"/>
  <c r="M79" i="3"/>
  <c r="D76" i="3"/>
  <c r="F76" i="3"/>
  <c r="G76" i="3"/>
  <c r="H76" i="3"/>
  <c r="I76" i="3"/>
  <c r="J76" i="3"/>
  <c r="L76" i="3"/>
  <c r="M76" i="3"/>
  <c r="D73" i="3"/>
  <c r="F73" i="3"/>
  <c r="G73" i="3"/>
  <c r="H73" i="3"/>
  <c r="I73" i="3"/>
  <c r="J73" i="3"/>
  <c r="L73" i="3"/>
  <c r="L72" i="3" s="1"/>
  <c r="M73" i="3"/>
  <c r="F68" i="3"/>
  <c r="G68" i="3"/>
  <c r="H68" i="3"/>
  <c r="I68" i="3"/>
  <c r="J68" i="3"/>
  <c r="L68" i="3"/>
  <c r="M68" i="3"/>
  <c r="D65" i="3"/>
  <c r="F65" i="3"/>
  <c r="G65" i="3"/>
  <c r="H65" i="3"/>
  <c r="I65" i="3"/>
  <c r="J65" i="3"/>
  <c r="L65" i="3"/>
  <c r="M65" i="3"/>
  <c r="D60" i="3"/>
  <c r="F60" i="3"/>
  <c r="G60" i="3"/>
  <c r="H60" i="3"/>
  <c r="I60" i="3"/>
  <c r="J60" i="3"/>
  <c r="L60" i="3"/>
  <c r="M60" i="3"/>
  <c r="D50" i="3"/>
  <c r="F50" i="3"/>
  <c r="G50" i="3"/>
  <c r="H50" i="3"/>
  <c r="I50" i="3"/>
  <c r="J50" i="3"/>
  <c r="L50" i="3"/>
  <c r="M50" i="3"/>
  <c r="D43" i="3"/>
  <c r="F43" i="3"/>
  <c r="G43" i="3"/>
  <c r="H43" i="3"/>
  <c r="I43" i="3"/>
  <c r="J43" i="3"/>
  <c r="L43" i="3"/>
  <c r="M43" i="3"/>
  <c r="D34" i="3"/>
  <c r="F34" i="3"/>
  <c r="G34" i="3"/>
  <c r="H34" i="3"/>
  <c r="I34" i="3"/>
  <c r="J34" i="3"/>
  <c r="L34" i="3"/>
  <c r="M34" i="3"/>
  <c r="F24" i="3"/>
  <c r="G24" i="3"/>
  <c r="H24" i="3"/>
  <c r="I24" i="3"/>
  <c r="J24" i="3"/>
  <c r="L24" i="3"/>
  <c r="M24" i="3"/>
  <c r="D14" i="3"/>
  <c r="F14" i="3"/>
  <c r="G14" i="3"/>
  <c r="H14" i="3"/>
  <c r="I14" i="3"/>
  <c r="L14" i="3"/>
  <c r="M14" i="3"/>
  <c r="D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C15" i="1"/>
  <c r="D9" i="1"/>
  <c r="C9" i="1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69" i="2" s="1"/>
  <c r="P71" i="2"/>
  <c r="P72" i="2"/>
  <c r="P75" i="2"/>
  <c r="P76" i="2"/>
  <c r="P78" i="2"/>
  <c r="P79" i="2"/>
  <c r="P81" i="2"/>
  <c r="P80" i="2" s="1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P9" i="2" l="1"/>
  <c r="P77" i="2"/>
  <c r="P51" i="2"/>
  <c r="P74" i="2"/>
  <c r="P73" i="2" s="1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F7" i="3" s="1"/>
  <c r="F81" i="3" s="1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N72" i="3" l="1"/>
  <c r="N7" i="3" s="1"/>
  <c r="N81" i="3" s="1"/>
  <c r="D8" i="1"/>
  <c r="C80" i="1"/>
  <c r="C77" i="1"/>
  <c r="C74" i="1"/>
  <c r="C73" i="1" s="1"/>
  <c r="C69" i="1"/>
  <c r="C66" i="1"/>
  <c r="C61" i="1"/>
  <c r="C51" i="1"/>
  <c r="C25" i="1"/>
  <c r="C8" i="1" l="1"/>
  <c r="C82" i="1" s="1"/>
  <c r="D82" i="1"/>
  <c r="D80" i="2" l="1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<sst xmlns="http://schemas.openxmlformats.org/spreadsheetml/2006/main" count="287" uniqueCount="112">
  <si>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</si>
  <si>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</si>
  <si>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</si>
  <si>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</si>
  <si>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</si>
  <si>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</si>
  <si>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</si>
  <si>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</si>
  <si>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</si>
  <si>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</si>
  <si>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</si>
  <si>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</si>
  <si>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</si>
  <si>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</si>
  <si>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</si>
  <si>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</si>
  <si>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</si>
  <si>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</si>
  <si>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</si>
  <si>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</si>
  <si>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</si>
  <si>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</si>
  <si>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</si>
  <si>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</si>
  <si>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</si>
  <si>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</si>
  <si>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</si>
  <si>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</si>
  <si>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</si>
  <si>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</si>
  <si>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</si>
  <si>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</si>
  <si>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</si>
  <si>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</si>
  <si>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</si>
  <si>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</si>
  <si>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</si>
  <si>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</si>
  <si>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</si>
  <si>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</si>
  <si>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</si>
  <si>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</si>
  <si>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</si>
  <si>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</si>
  <si>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</si>
  <si>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</si>
  <si>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</si>
  <si>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</si>
  <si>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</si>
  <si>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</si>
  <si>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</si>
  <si>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</si>
  <si>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</si>
  <si>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</si>
  <si>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</si>
  <si>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</si>
  <si>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</si>
  <si>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</si>
  <si>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</si>
  <si>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</si>
  <si>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</si>
  <si>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</si>
  <si>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</si>
  <si>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</si>
  <si>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</si>
  <si>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</si>
  <si>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</si>
  <si>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</si>
  <si>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</si>
  <si>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</si>
  <si>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</si>
  <si>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</si>
  <si>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</si>
  <si>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</si>
  <si>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</si>
  <si>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</si>
  <si>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</si>
  <si>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</si>
  <si>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</si>
  <si>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</si>
  <si>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</si>
  <si>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</si>
  <si>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</si>
  <si>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</si>
  <si>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</si>
  <si>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</si>
  <si>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</si>
  <si>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</si>
  <si>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</si>
  <si>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</si>
  <si>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</si>
  <si>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</si>
  <si>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</si>
  <si>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</si>
  <si>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</si>
  <si>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</si>
  <si>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</si>
  <si>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</si>
  <si>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</si>
  <si>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</si>
  <si>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</si>
  <si>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</si>
  <si>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</si>
  <si>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</si>
  <si>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</si>
  <si>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</si>
  <si>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</si>
  <si>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</si>
  <si>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</si>
  <si>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</si>
  <si>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</si>
  <si>
    <t>Presupuesto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</si>
</sst>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" fontId="0" fillId="0" borderId="0" xfId="0" applyNumberFormat="1" applyFont="1"/>
    <xf numFmtId="0" fontId="10" fillId="0" borderId="0" xfId="0" applyFont="1" applyBorder="1" applyAlignment="1">
      <alignment horizontal="left"/>
    </xf>
    <xf numFmtId="0" fontId="13" fillId="2" borderId="0" xfId="0" applyFont="1" applyFill="1" applyBorder="1" applyAlignment="1">
      <alignment vertical="center"/>
    </xf>
    <xf numFmtId="0" fontId="18" fillId="0" borderId="16" xfId="0" applyFont="1" applyFill="1" applyBorder="1" applyAlignment="1"/>
    <xf numFmtId="164" fontId="2" fillId="2" borderId="15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17" fillId="2" borderId="3" xfId="1" applyFont="1" applyFill="1" applyBorder="1" applyAlignment="1">
      <alignment horizontal="center" vertical="center" wrapText="1"/>
    </xf>
    <xf numFmtId="164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167693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1"/>
  <sheetViews>
    <sheetView showGridLines="0" view="pageBreakPreview" topLeftCell="A64" zoomScaleSheetLayoutView="100" workbookViewId="0">
      <selection activeCell="G10" sqref="G10"/>
    </sheetView>
  </sheetViews>
  <sheetFormatPr baseColWidth="10" defaultColWidth="11.44140625" defaultRowHeight="14.4" x14ac:dyDescent="0.3"/>
  <cols>
    <col min="1" max="1" width="5.33203125" customWidth="1"/>
    <col min="2" max="2" width="87.6640625" customWidth="1"/>
    <col min="3" max="3" width="17.5546875" customWidth="1"/>
    <col min="4" max="4" width="14.5546875" customWidth="1"/>
  </cols>
  <sheetData>
    <row r="1" spans="2:14" ht="25.2" customHeight="1" x14ac:dyDescent="0.3">
      <c r="B1" s="47" t="s">
        <v>99</v>
      </c>
      <c r="C1" s="47"/>
      <c r="D1" s="47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 x14ac:dyDescent="0.3">
      <c r="B2" s="47" t="s">
        <v>98</v>
      </c>
      <c r="C2" s="47"/>
      <c r="D2" s="47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6" x14ac:dyDescent="0.3">
      <c r="B3" s="47">
        <v>2025</v>
      </c>
      <c r="C3" s="47"/>
      <c r="D3" s="47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 x14ac:dyDescent="0.3">
      <c r="B4" s="48" t="s">
        <v>76</v>
      </c>
      <c r="C4" s="49"/>
      <c r="D4" s="49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 x14ac:dyDescent="0.3">
      <c r="B5" s="48" t="s">
        <v>77</v>
      </c>
      <c r="C5" s="49"/>
      <c r="D5" s="49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 x14ac:dyDescent="0.3">
      <c r="B6" s="50" t="s">
        <v>66</v>
      </c>
      <c r="C6" s="51" t="s">
        <v>94</v>
      </c>
      <c r="D6" s="51" t="s">
        <v>93</v>
      </c>
      <c r="E6" s="45" t="s">
        <v>111</v>
      </c>
    </row>
    <row r="7" spans="2:14" ht="21" customHeight="1" x14ac:dyDescent="0.3">
      <c r="B7" s="50"/>
      <c r="C7" s="52"/>
      <c r="D7" s="52"/>
      <c r="E7" s="46"/>
    </row>
    <row r="8" spans="2:14" x14ac:dyDescent="0.3">
      <c r="B8" s="1" t="s">
        <v>0</v>
      </c>
      <c r="C8" s="11">
        <f>C9+C15+C25+C35+C44+C51+C61</f>
        <v>224970555</v>
      </c>
      <c r="D8" s="11">
        <f>D9+D15+D25+D35+D44+D51+D61</f>
        <v>0</v>
      </c>
    </row>
    <row r="9" spans="2:14" x14ac:dyDescent="0.3">
      <c r="B9" s="2" t="s">
        <v>1</v>
      </c>
      <c r="C9" s="12">
        <f>C10+C11+C12+C13+C14</f>
        <v>126415200</v>
      </c>
      <c r="D9" s="12">
        <f>D10+D11+D12+D13+D14</f>
        <v>0</v>
      </c>
    </row>
    <row r="10" spans="2:14" x14ac:dyDescent="0.3">
      <c r="B10" s="3" t="s">
        <v>2</v>
      </c>
      <c r="C10" s="13">
        <v>97014000</v>
      </c>
      <c r="D10" s="13">
        <v>0</v>
      </c>
    </row>
    <row r="11" spans="2:14" x14ac:dyDescent="0.3">
      <c r="B11" s="3" t="s">
        <v>3</v>
      </c>
      <c r="C11" s="13">
        <v>16386200</v>
      </c>
      <c r="D11" s="13">
        <v>0</v>
      </c>
    </row>
    <row r="12" spans="2:14" x14ac:dyDescent="0.3">
      <c r="B12" s="3" t="s">
        <v>4</v>
      </c>
      <c r="C12" s="13">
        <v>420000</v>
      </c>
      <c r="D12" s="13">
        <v>0</v>
      </c>
    </row>
    <row r="13" spans="2:14" x14ac:dyDescent="0.3">
      <c r="B13" s="3" t="s">
        <v>5</v>
      </c>
      <c r="C13" s="13">
        <v>0</v>
      </c>
      <c r="D13" s="13">
        <v>0</v>
      </c>
    </row>
    <row r="14" spans="2:14" x14ac:dyDescent="0.3">
      <c r="B14" s="3" t="s">
        <v>6</v>
      </c>
      <c r="C14" s="13">
        <v>12595000</v>
      </c>
      <c r="D14" s="13">
        <v>0</v>
      </c>
    </row>
    <row r="15" spans="2:14" x14ac:dyDescent="0.3">
      <c r="B15" s="2" t="s">
        <v>7</v>
      </c>
      <c r="C15" s="12">
        <f>C16+C17+C18+C19+C21+C20+C22+C23+C24</f>
        <v>42471300</v>
      </c>
      <c r="D15" s="12">
        <f>D16+D17+D18+D19+D21+D20+D22+D23+D24</f>
        <v>0</v>
      </c>
    </row>
    <row r="16" spans="2:14" x14ac:dyDescent="0.3">
      <c r="B16" s="3" t="s">
        <v>8</v>
      </c>
      <c r="C16" s="13">
        <v>6440000</v>
      </c>
      <c r="D16" s="13">
        <v>0</v>
      </c>
    </row>
    <row r="17" spans="2:4" x14ac:dyDescent="0.3">
      <c r="B17" s="3" t="s">
        <v>9</v>
      </c>
      <c r="C17" s="13">
        <v>1400000</v>
      </c>
      <c r="D17" s="13">
        <v>0</v>
      </c>
    </row>
    <row r="18" spans="2:4" x14ac:dyDescent="0.3">
      <c r="B18" s="3" t="s">
        <v>10</v>
      </c>
      <c r="C18" s="13">
        <v>2900000</v>
      </c>
      <c r="D18" s="13">
        <v>0</v>
      </c>
    </row>
    <row r="19" spans="2:4" x14ac:dyDescent="0.3">
      <c r="B19" s="3" t="s">
        <v>11</v>
      </c>
      <c r="C19" s="13">
        <v>0</v>
      </c>
      <c r="D19" s="13">
        <v>0</v>
      </c>
    </row>
    <row r="20" spans="2:4" x14ac:dyDescent="0.3">
      <c r="B20" s="3" t="s">
        <v>12</v>
      </c>
      <c r="C20" s="13">
        <v>5956000</v>
      </c>
      <c r="D20" s="13">
        <v>0</v>
      </c>
    </row>
    <row r="21" spans="2:4" x14ac:dyDescent="0.3">
      <c r="B21" s="3" t="s">
        <v>13</v>
      </c>
      <c r="C21" s="13">
        <v>1120000</v>
      </c>
      <c r="D21" s="13">
        <v>0</v>
      </c>
    </row>
    <row r="22" spans="2:4" x14ac:dyDescent="0.3">
      <c r="B22" s="3" t="s">
        <v>14</v>
      </c>
      <c r="C22" s="13">
        <v>5700000</v>
      </c>
      <c r="D22" s="13">
        <v>0</v>
      </c>
    </row>
    <row r="23" spans="2:4" x14ac:dyDescent="0.3">
      <c r="B23" s="3" t="s">
        <v>15</v>
      </c>
      <c r="C23" s="13">
        <v>15040300</v>
      </c>
      <c r="D23" s="13">
        <v>0</v>
      </c>
    </row>
    <row r="24" spans="2:4" x14ac:dyDescent="0.3">
      <c r="B24" s="3" t="s">
        <v>16</v>
      </c>
      <c r="C24" s="13">
        <v>3915000</v>
      </c>
      <c r="D24" s="13">
        <v>0</v>
      </c>
    </row>
    <row r="25" spans="2:4" x14ac:dyDescent="0.3">
      <c r="B25" s="2" t="s">
        <v>17</v>
      </c>
      <c r="C25" s="12">
        <f>C26+C27+C28+C29+C30+C31+C32+C33+C34</f>
        <v>54009055</v>
      </c>
      <c r="D25" s="12">
        <f>D26+D27+D28+D29+D30+D31+D32+D33+D34</f>
        <v>0</v>
      </c>
    </row>
    <row r="26" spans="2:4" x14ac:dyDescent="0.3">
      <c r="B26" s="3" t="s">
        <v>18</v>
      </c>
      <c r="C26" s="13">
        <v>350000</v>
      </c>
      <c r="D26" s="13">
        <v>0</v>
      </c>
    </row>
    <row r="27" spans="2:4" x14ac:dyDescent="0.3">
      <c r="B27" s="3" t="s">
        <v>19</v>
      </c>
      <c r="C27" s="13">
        <v>43352245</v>
      </c>
      <c r="D27" s="13">
        <v>0</v>
      </c>
    </row>
    <row r="28" spans="2:4" x14ac:dyDescent="0.3">
      <c r="B28" s="3" t="s">
        <v>20</v>
      </c>
      <c r="C28" s="13">
        <v>500000</v>
      </c>
      <c r="D28" s="13">
        <v>0</v>
      </c>
    </row>
    <row r="29" spans="2:4" x14ac:dyDescent="0.3">
      <c r="B29" s="3" t="s">
        <v>21</v>
      </c>
      <c r="C29" s="13">
        <v>0</v>
      </c>
      <c r="D29" s="13">
        <v>0</v>
      </c>
    </row>
    <row r="30" spans="2:4" x14ac:dyDescent="0.3">
      <c r="B30" s="3" t="s">
        <v>22</v>
      </c>
      <c r="C30" s="13">
        <v>333300</v>
      </c>
      <c r="D30" s="13">
        <v>0</v>
      </c>
    </row>
    <row r="31" spans="2:4" x14ac:dyDescent="0.3">
      <c r="B31" s="3" t="s">
        <v>23</v>
      </c>
      <c r="C31" s="13">
        <v>803510</v>
      </c>
      <c r="D31" s="13">
        <v>0</v>
      </c>
    </row>
    <row r="32" spans="2:4" x14ac:dyDescent="0.3">
      <c r="B32" s="3" t="s">
        <v>24</v>
      </c>
      <c r="C32" s="13">
        <v>6405000</v>
      </c>
      <c r="D32" s="13">
        <v>0</v>
      </c>
    </row>
    <row r="33" spans="2:4" x14ac:dyDescent="0.3">
      <c r="B33" s="3" t="s">
        <v>25</v>
      </c>
      <c r="C33" s="13">
        <v>0</v>
      </c>
      <c r="D33" s="13">
        <v>0</v>
      </c>
    </row>
    <row r="34" spans="2:4" x14ac:dyDescent="0.3">
      <c r="B34" s="3" t="s">
        <v>26</v>
      </c>
      <c r="C34" s="13">
        <v>2265000</v>
      </c>
      <c r="D34" s="13">
        <v>0</v>
      </c>
    </row>
    <row r="35" spans="2:4" x14ac:dyDescent="0.3">
      <c r="B35" s="2" t="s">
        <v>27</v>
      </c>
      <c r="C35" s="12">
        <v>0</v>
      </c>
      <c r="D35" s="12">
        <v>0</v>
      </c>
    </row>
    <row r="36" spans="2:4" x14ac:dyDescent="0.3">
      <c r="B36" s="3" t="s">
        <v>28</v>
      </c>
      <c r="C36" s="13">
        <v>0</v>
      </c>
      <c r="D36" s="13">
        <v>0</v>
      </c>
    </row>
    <row r="37" spans="2:4" x14ac:dyDescent="0.3">
      <c r="B37" s="3" t="s">
        <v>29</v>
      </c>
      <c r="C37" s="13">
        <v>0</v>
      </c>
      <c r="D37" s="13">
        <v>0</v>
      </c>
    </row>
    <row r="38" spans="2:4" x14ac:dyDescent="0.3">
      <c r="B38" s="3" t="s">
        <v>30</v>
      </c>
      <c r="C38" s="13">
        <v>0</v>
      </c>
      <c r="D38" s="13">
        <v>0</v>
      </c>
    </row>
    <row r="39" spans="2:4" x14ac:dyDescent="0.3">
      <c r="B39" s="3" t="s">
        <v>31</v>
      </c>
      <c r="C39" s="13">
        <v>0</v>
      </c>
      <c r="D39" s="13">
        <v>0</v>
      </c>
    </row>
    <row r="40" spans="2:4" x14ac:dyDescent="0.3">
      <c r="B40" s="3" t="s">
        <v>32</v>
      </c>
      <c r="C40" s="13">
        <v>0</v>
      </c>
      <c r="D40" s="13">
        <v>0</v>
      </c>
    </row>
    <row r="41" spans="2:4" x14ac:dyDescent="0.3">
      <c r="B41" s="3" t="s">
        <v>33</v>
      </c>
      <c r="C41" s="13">
        <v>0</v>
      </c>
      <c r="D41" s="13">
        <v>0</v>
      </c>
    </row>
    <row r="42" spans="2:4" x14ac:dyDescent="0.3">
      <c r="B42" s="3" t="s">
        <v>34</v>
      </c>
      <c r="C42" s="13">
        <v>0</v>
      </c>
      <c r="D42" s="13">
        <v>0</v>
      </c>
    </row>
    <row r="43" spans="2:4" x14ac:dyDescent="0.3">
      <c r="B43" s="3" t="s">
        <v>35</v>
      </c>
      <c r="C43" s="13">
        <v>0</v>
      </c>
      <c r="D43" s="13">
        <v>0</v>
      </c>
    </row>
    <row r="44" spans="2:4" x14ac:dyDescent="0.3">
      <c r="B44" s="2" t="s">
        <v>36</v>
      </c>
      <c r="C44" s="12">
        <v>0</v>
      </c>
      <c r="D44" s="12">
        <v>0</v>
      </c>
    </row>
    <row r="45" spans="2:4" x14ac:dyDescent="0.3">
      <c r="B45" s="3" t="s">
        <v>37</v>
      </c>
      <c r="C45" s="13">
        <v>0</v>
      </c>
      <c r="D45" s="13">
        <v>0</v>
      </c>
    </row>
    <row r="46" spans="2:4" x14ac:dyDescent="0.3">
      <c r="B46" s="3" t="s">
        <v>38</v>
      </c>
      <c r="C46" s="13">
        <v>0</v>
      </c>
      <c r="D46" s="13">
        <v>0</v>
      </c>
    </row>
    <row r="47" spans="2:4" x14ac:dyDescent="0.3">
      <c r="B47" s="3" t="s">
        <v>39</v>
      </c>
      <c r="C47" s="13">
        <v>0</v>
      </c>
      <c r="D47" s="13">
        <v>0</v>
      </c>
    </row>
    <row r="48" spans="2:4" x14ac:dyDescent="0.3">
      <c r="B48" s="3" t="s">
        <v>40</v>
      </c>
      <c r="C48" s="13">
        <v>0</v>
      </c>
      <c r="D48" s="13">
        <v>0</v>
      </c>
    </row>
    <row r="49" spans="2:4" x14ac:dyDescent="0.3">
      <c r="B49" s="3" t="s">
        <v>41</v>
      </c>
      <c r="C49" s="13">
        <v>0</v>
      </c>
      <c r="D49" s="13">
        <v>0</v>
      </c>
    </row>
    <row r="50" spans="2:4" x14ac:dyDescent="0.3">
      <c r="B50" s="3" t="s">
        <v>42</v>
      </c>
      <c r="C50" s="13">
        <v>0</v>
      </c>
      <c r="D50" s="13">
        <v>0</v>
      </c>
    </row>
    <row r="51" spans="2:4" x14ac:dyDescent="0.3">
      <c r="B51" s="2" t="s">
        <v>43</v>
      </c>
      <c r="C51" s="12">
        <f>C52+C53+C54+C55+C56+C57+C58+C59+C60</f>
        <v>2075000</v>
      </c>
      <c r="D51" s="12">
        <f>D52+D53+D54+D55+D56+D57+D58+D59+D60</f>
        <v>0</v>
      </c>
    </row>
    <row r="52" spans="2:4" x14ac:dyDescent="0.3">
      <c r="B52" s="3" t="s">
        <v>44</v>
      </c>
      <c r="C52" s="13">
        <v>900000</v>
      </c>
      <c r="D52" s="13">
        <v>0</v>
      </c>
    </row>
    <row r="53" spans="2:4" x14ac:dyDescent="0.3">
      <c r="B53" s="3" t="s">
        <v>45</v>
      </c>
      <c r="C53" s="13">
        <v>0</v>
      </c>
      <c r="D53" s="13">
        <v>0</v>
      </c>
    </row>
    <row r="54" spans="2:4" x14ac:dyDescent="0.3">
      <c r="B54" s="3" t="s">
        <v>46</v>
      </c>
      <c r="C54" s="13">
        <v>0</v>
      </c>
      <c r="D54" s="13">
        <v>0</v>
      </c>
    </row>
    <row r="55" spans="2:4" x14ac:dyDescent="0.3">
      <c r="B55" s="3" t="s">
        <v>47</v>
      </c>
      <c r="C55" s="13">
        <v>25000</v>
      </c>
      <c r="D55" s="13">
        <v>0</v>
      </c>
    </row>
    <row r="56" spans="2:4" x14ac:dyDescent="0.3">
      <c r="B56" s="3" t="s">
        <v>48</v>
      </c>
      <c r="C56" s="13">
        <v>1150000</v>
      </c>
      <c r="D56" s="13">
        <v>0</v>
      </c>
    </row>
    <row r="57" spans="2:4" x14ac:dyDescent="0.3">
      <c r="B57" s="3" t="s">
        <v>49</v>
      </c>
      <c r="C57" s="13">
        <v>0</v>
      </c>
      <c r="D57" s="13">
        <v>0</v>
      </c>
    </row>
    <row r="58" spans="2:4" x14ac:dyDescent="0.3">
      <c r="B58" s="3" t="s">
        <v>50</v>
      </c>
      <c r="C58" s="13">
        <v>0</v>
      </c>
      <c r="D58" s="13">
        <v>0</v>
      </c>
    </row>
    <row r="59" spans="2:4" x14ac:dyDescent="0.3">
      <c r="B59" s="3" t="s">
        <v>51</v>
      </c>
      <c r="C59" s="13">
        <v>0</v>
      </c>
      <c r="D59" s="13">
        <v>0</v>
      </c>
    </row>
    <row r="60" spans="2:4" x14ac:dyDescent="0.3">
      <c r="B60" s="3" t="s">
        <v>52</v>
      </c>
      <c r="C60" s="13">
        <v>0</v>
      </c>
      <c r="D60" s="13">
        <v>0</v>
      </c>
    </row>
    <row r="61" spans="2:4" x14ac:dyDescent="0.3">
      <c r="B61" s="2" t="s">
        <v>53</v>
      </c>
      <c r="C61" s="12">
        <f>C62+C63+C64+C65</f>
        <v>0</v>
      </c>
      <c r="D61" s="12">
        <f>D62+D63+D64+D65</f>
        <v>0</v>
      </c>
    </row>
    <row r="62" spans="2:4" x14ac:dyDescent="0.3">
      <c r="B62" s="3" t="s">
        <v>54</v>
      </c>
      <c r="C62" s="13">
        <v>0</v>
      </c>
      <c r="D62" s="13">
        <v>0</v>
      </c>
    </row>
    <row r="63" spans="2:4" x14ac:dyDescent="0.3">
      <c r="B63" s="3" t="s">
        <v>55</v>
      </c>
      <c r="C63" s="13">
        <v>0</v>
      </c>
      <c r="D63" s="13">
        <v>0</v>
      </c>
    </row>
    <row r="64" spans="2:4" x14ac:dyDescent="0.3">
      <c r="B64" s="3" t="s">
        <v>56</v>
      </c>
      <c r="C64" s="13">
        <v>0</v>
      </c>
      <c r="D64" s="13">
        <v>0</v>
      </c>
    </row>
    <row r="65" spans="2:4" x14ac:dyDescent="0.3">
      <c r="B65" s="3" t="s">
        <v>57</v>
      </c>
      <c r="C65" s="13">
        <v>0</v>
      </c>
      <c r="D65" s="13">
        <v>0</v>
      </c>
    </row>
    <row r="66" spans="2:4" x14ac:dyDescent="0.3">
      <c r="B66" s="2" t="s">
        <v>58</v>
      </c>
      <c r="C66" s="12">
        <f>C67+C68</f>
        <v>0</v>
      </c>
      <c r="D66" s="12">
        <f>D67+D68</f>
        <v>0</v>
      </c>
    </row>
    <row r="67" spans="2:4" x14ac:dyDescent="0.3">
      <c r="B67" s="3" t="s">
        <v>59</v>
      </c>
      <c r="C67" s="13">
        <v>0</v>
      </c>
      <c r="D67" s="13">
        <v>0</v>
      </c>
    </row>
    <row r="68" spans="2:4" x14ac:dyDescent="0.3">
      <c r="B68" s="3" t="s">
        <v>60</v>
      </c>
      <c r="C68" s="13">
        <v>0</v>
      </c>
      <c r="D68" s="13">
        <v>0</v>
      </c>
    </row>
    <row r="69" spans="2:4" x14ac:dyDescent="0.3">
      <c r="B69" s="2" t="s">
        <v>61</v>
      </c>
      <c r="C69" s="12">
        <f>C70+C71+C72</f>
        <v>0</v>
      </c>
      <c r="D69" s="12">
        <f>D70+D71+D72</f>
        <v>0</v>
      </c>
    </row>
    <row r="70" spans="2:4" x14ac:dyDescent="0.3">
      <c r="B70" s="3" t="s">
        <v>62</v>
      </c>
      <c r="C70" s="13">
        <v>0</v>
      </c>
      <c r="D70" s="13">
        <v>0</v>
      </c>
    </row>
    <row r="71" spans="2:4" x14ac:dyDescent="0.3">
      <c r="B71" s="3" t="s">
        <v>63</v>
      </c>
      <c r="C71" s="13">
        <v>0</v>
      </c>
      <c r="D71" s="13">
        <v>0</v>
      </c>
    </row>
    <row r="72" spans="2:4" x14ac:dyDescent="0.3">
      <c r="B72" s="3" t="s">
        <v>64</v>
      </c>
      <c r="C72" s="13">
        <v>0</v>
      </c>
      <c r="D72" s="13">
        <v>0</v>
      </c>
    </row>
    <row r="73" spans="2:4" x14ac:dyDescent="0.3">
      <c r="B73" s="1" t="s">
        <v>67</v>
      </c>
      <c r="C73" s="11">
        <f>C74</f>
        <v>0</v>
      </c>
      <c r="D73" s="11">
        <f>D74</f>
        <v>0</v>
      </c>
    </row>
    <row r="74" spans="2:4" x14ac:dyDescent="0.3">
      <c r="B74" s="2" t="s">
        <v>68</v>
      </c>
      <c r="C74" s="12">
        <f>C75+C76</f>
        <v>0</v>
      </c>
      <c r="D74" s="12">
        <f>D75+D76</f>
        <v>0</v>
      </c>
    </row>
    <row r="75" spans="2:4" x14ac:dyDescent="0.3">
      <c r="B75" s="3" t="s">
        <v>69</v>
      </c>
      <c r="C75" s="13">
        <v>0</v>
      </c>
      <c r="D75" s="13">
        <v>0</v>
      </c>
    </row>
    <row r="76" spans="2:4" x14ac:dyDescent="0.3">
      <c r="B76" s="3" t="s">
        <v>70</v>
      </c>
      <c r="C76" s="13">
        <v>0</v>
      </c>
      <c r="D76" s="13">
        <v>0</v>
      </c>
    </row>
    <row r="77" spans="2:4" x14ac:dyDescent="0.3">
      <c r="B77" s="2" t="s">
        <v>71</v>
      </c>
      <c r="C77" s="12">
        <f>C78+C79</f>
        <v>0</v>
      </c>
      <c r="D77" s="12">
        <f>D78+D79</f>
        <v>0</v>
      </c>
    </row>
    <row r="78" spans="2:4" x14ac:dyDescent="0.3">
      <c r="B78" s="3" t="s">
        <v>72</v>
      </c>
      <c r="C78" s="13">
        <v>0</v>
      </c>
      <c r="D78" s="13">
        <v>0</v>
      </c>
    </row>
    <row r="79" spans="2:4" x14ac:dyDescent="0.3">
      <c r="B79" s="3" t="s">
        <v>73</v>
      </c>
      <c r="C79" s="13">
        <v>0</v>
      </c>
      <c r="D79" s="13">
        <v>0</v>
      </c>
    </row>
    <row r="80" spans="2:4" x14ac:dyDescent="0.3">
      <c r="B80" s="2" t="s">
        <v>74</v>
      </c>
      <c r="C80" s="12">
        <f>C81</f>
        <v>0</v>
      </c>
      <c r="D80" s="12">
        <f>D81</f>
        <v>0</v>
      </c>
    </row>
    <row r="81" spans="2:4" x14ac:dyDescent="0.3">
      <c r="B81" s="3" t="s">
        <v>75</v>
      </c>
      <c r="C81" s="13">
        <v>0</v>
      </c>
      <c r="D81" s="13">
        <v>0</v>
      </c>
    </row>
    <row r="82" spans="2:4" x14ac:dyDescent="0.3">
      <c r="B82" s="4" t="s">
        <v>65</v>
      </c>
      <c r="C82" s="14">
        <f>C73+C8</f>
        <v>224970555</v>
      </c>
      <c r="D82" s="14">
        <f>D73+D8</f>
        <v>0</v>
      </c>
    </row>
    <row r="83" spans="2:4" ht="15" thickBot="1" x14ac:dyDescent="0.35">
      <c r="B83" s="44"/>
    </row>
    <row r="84" spans="2:4" ht="26.25" customHeight="1" thickBot="1" x14ac:dyDescent="0.35">
      <c r="B84" s="9" t="s">
        <v>95</v>
      </c>
    </row>
    <row r="85" spans="2:4" ht="33.75" customHeight="1" thickBot="1" x14ac:dyDescent="0.35">
      <c r="B85" s="7" t="s">
        <v>96</v>
      </c>
    </row>
    <row r="86" spans="2:4" ht="58.2" thickBot="1" x14ac:dyDescent="0.35">
      <c r="B86" s="8" t="s">
        <v>97</v>
      </c>
    </row>
    <row r="87" spans="2:4" x14ac:dyDescent="0.3">
      <c r="B87" s="38"/>
    </row>
    <row r="89" spans="2:4" x14ac:dyDescent="0.3">
      <c r="B89" t="s">
        <v>102</v>
      </c>
      <c r="C89" t="s">
        <v>104</v>
      </c>
    </row>
    <row r="90" spans="2:4" x14ac:dyDescent="0.3">
      <c r="B90" s="31" t="s">
        <v>107</v>
      </c>
      <c r="C90" t="s">
        <v>105</v>
      </c>
    </row>
    <row r="91" spans="2:4" x14ac:dyDescent="0.3">
      <c r="B91" s="31" t="s">
        <v>101</v>
      </c>
      <c r="C91" t="s">
        <v>108</v>
      </c>
    </row>
  </sheetData>
  <mergeCells count="9">
    <mergeCell ref="E6:E7"/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showGridLines="0" tabSelected="1" view="pageBreakPreview" topLeftCell="B1" zoomScaleSheetLayoutView="100" workbookViewId="0">
      <selection activeCell="K11" sqref="K11"/>
    </sheetView>
  </sheetViews>
  <sheetFormatPr baseColWidth="10" defaultColWidth="11.44140625" defaultRowHeight="14.4" x14ac:dyDescent="0.3"/>
  <cols>
    <col min="1" max="1" width="37.44140625" customWidth="1"/>
    <col min="2" max="2" width="14.33203125" customWidth="1"/>
    <col min="3" max="3" width="14.44140625" customWidth="1"/>
    <col min="4" max="4" width="13.33203125" customWidth="1"/>
    <col min="5" max="5" width="13.109375" customWidth="1"/>
    <col min="6" max="7" width="13.33203125" customWidth="1"/>
    <col min="8" max="8" width="13.109375" customWidth="1"/>
    <col min="9" max="9" width="12.88671875" customWidth="1"/>
    <col min="10" max="10" width="13.33203125" customWidth="1"/>
    <col min="11" max="11" width="13.109375" customWidth="1"/>
    <col min="12" max="12" width="12.88671875" customWidth="1"/>
    <col min="13" max="15" width="13" customWidth="1"/>
    <col min="16" max="16" width="14.33203125" customWidth="1"/>
    <col min="17" max="17" width="12.44140625" bestFit="1" customWidth="1"/>
  </cols>
  <sheetData>
    <row r="1" spans="1:17" ht="28.5" customHeight="1" x14ac:dyDescent="0.3">
      <c r="A1" s="57" t="s">
        <v>100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21" customHeight="1" x14ac:dyDescent="0.3">
      <c r="A2" s="59" t="s">
        <v>98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7" ht="15.6" x14ac:dyDescent="0.3">
      <c r="A3" s="64">
        <v>2025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7" ht="15.75" customHeight="1" x14ac:dyDescent="0.3">
      <c r="A4" s="66" t="s">
        <v>92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7" ht="15.75" customHeight="1" x14ac:dyDescent="0.3">
      <c r="A5" s="53" t="s">
        <v>77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7" ht="25.5" customHeight="1" x14ac:dyDescent="0.3">
      <c r="A6" s="50" t="s">
        <v>66</v>
      </c>
      <c r="B6" s="51" t="s">
        <v>94</v>
      </c>
      <c r="C6" s="62" t="s">
        <v>93</v>
      </c>
      <c r="D6" s="54" t="s">
        <v>91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6"/>
    </row>
    <row r="7" spans="1:17" x14ac:dyDescent="0.3">
      <c r="A7" s="61"/>
      <c r="B7" s="45"/>
      <c r="C7" s="63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3">
      <c r="A8" s="26" t="s">
        <v>0</v>
      </c>
      <c r="B8" s="33">
        <f>B9+B15+B25+B35+B44+B51+B61</f>
        <v>224970555</v>
      </c>
      <c r="C8" s="17">
        <f>+C9+C15+C25+C35+C44+C51+C61+C66+C69+C73</f>
        <v>0</v>
      </c>
      <c r="D8" s="18">
        <f>+D9+D15+D25+D35+D44+D51+D61+D66+D69+D73</f>
        <v>9212167.1900000013</v>
      </c>
      <c r="E8" s="18">
        <f>+E9+E15+E25+E35+E44+E51+E61+E66+E69+E73</f>
        <v>11577185.600000001</v>
      </c>
      <c r="F8" s="18">
        <f>+F9+F15+F25+F35+F44+F51+F61+F66+F69+F73</f>
        <v>35160089.539999999</v>
      </c>
      <c r="G8" s="18">
        <f>+G9+G15+G25+G35+G35+G44+G51+G61+G66+G69+G73</f>
        <v>23359912.699999999</v>
      </c>
      <c r="H8" s="18">
        <f>+H9+H15+H25+H35+H44+H44+H51+H61+H66+H69+H73</f>
        <v>20784887.880000003</v>
      </c>
      <c r="I8" s="18">
        <f>+I9+I15+I25+I35+I44+I51+I61+I66+I69+I73</f>
        <v>0</v>
      </c>
      <c r="J8" s="18">
        <f>+J9+J15+J25+J35+J44+J51+J61+J66+J69+J73</f>
        <v>0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100094242.91</v>
      </c>
    </row>
    <row r="9" spans="1:17" x14ac:dyDescent="0.3">
      <c r="A9" s="27" t="s">
        <v>1</v>
      </c>
      <c r="B9" s="35">
        <f>B10+B11+B12+B13+B14</f>
        <v>126415200</v>
      </c>
      <c r="C9" s="17">
        <f t="shared" ref="C9:L9" si="1">+C10+C11+C12+C13+C14</f>
        <v>0</v>
      </c>
      <c r="D9" s="17">
        <f t="shared" si="1"/>
        <v>8099064.1900000004</v>
      </c>
      <c r="E9" s="17">
        <f t="shared" si="1"/>
        <v>8099064.1900000004</v>
      </c>
      <c r="F9" s="17">
        <f t="shared" si="1"/>
        <v>8058606.6899999995</v>
      </c>
      <c r="G9" s="17">
        <f t="shared" si="1"/>
        <v>8619724.4199999999</v>
      </c>
      <c r="H9" s="17">
        <f t="shared" si="1"/>
        <v>14306311.450000001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47182770.939999998</v>
      </c>
    </row>
    <row r="10" spans="1:17" x14ac:dyDescent="0.3">
      <c r="A10" s="28" t="s">
        <v>2</v>
      </c>
      <c r="B10" s="36">
        <v>97014000</v>
      </c>
      <c r="C10" s="36">
        <v>0</v>
      </c>
      <c r="D10" s="23">
        <v>6834190.0800000001</v>
      </c>
      <c r="E10" s="23">
        <v>6834190.0800000001</v>
      </c>
      <c r="F10" s="23">
        <v>6797874.3799999999</v>
      </c>
      <c r="G10" s="23">
        <v>7352850.2800000003</v>
      </c>
      <c r="H10" s="23">
        <v>6778190.0800000001</v>
      </c>
      <c r="I10" s="23">
        <v>0</v>
      </c>
      <c r="J10" s="25">
        <v>0</v>
      </c>
      <c r="K10" s="22">
        <v>0</v>
      </c>
      <c r="L10" s="19">
        <v>0</v>
      </c>
      <c r="M10" s="19">
        <v>0</v>
      </c>
      <c r="N10" s="23">
        <v>0</v>
      </c>
      <c r="O10" s="19">
        <v>0</v>
      </c>
      <c r="P10" s="18">
        <f>SUM(D10:O10)</f>
        <v>34597294.899999999</v>
      </c>
      <c r="Q10" s="13"/>
    </row>
    <row r="11" spans="1:17" x14ac:dyDescent="0.3">
      <c r="A11" s="28" t="s">
        <v>3</v>
      </c>
      <c r="B11" s="36">
        <v>16386200</v>
      </c>
      <c r="C11" s="36">
        <v>0</v>
      </c>
      <c r="D11" s="23">
        <v>223500</v>
      </c>
      <c r="E11" s="23">
        <v>223500</v>
      </c>
      <c r="F11" s="23">
        <v>223500</v>
      </c>
      <c r="G11" s="23">
        <v>223500</v>
      </c>
      <c r="H11" s="23">
        <v>6492570.6299999999</v>
      </c>
      <c r="I11" s="23">
        <v>0</v>
      </c>
      <c r="J11" s="25">
        <v>0</v>
      </c>
      <c r="K11" s="22">
        <v>0</v>
      </c>
      <c r="L11" s="19">
        <v>0</v>
      </c>
      <c r="M11" s="19">
        <v>0</v>
      </c>
      <c r="N11" s="23">
        <v>0</v>
      </c>
      <c r="O11" s="19">
        <v>0</v>
      </c>
      <c r="P11" s="18">
        <f>SUM(D11:O11)</f>
        <v>7386570.6299999999</v>
      </c>
    </row>
    <row r="12" spans="1:17" x14ac:dyDescent="0.3">
      <c r="A12" s="28" t="s">
        <v>4</v>
      </c>
      <c r="B12" s="36">
        <v>420000</v>
      </c>
      <c r="C12" s="36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 x14ac:dyDescent="0.3">
      <c r="A13" s="28" t="s">
        <v>5</v>
      </c>
      <c r="B13" s="36">
        <v>0</v>
      </c>
      <c r="C13" s="36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5">
        <v>0</v>
      </c>
      <c r="K13" s="22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 x14ac:dyDescent="0.3">
      <c r="A14" s="28" t="s">
        <v>6</v>
      </c>
      <c r="B14" s="36">
        <v>12595000</v>
      </c>
      <c r="C14" s="36">
        <v>0</v>
      </c>
      <c r="D14" s="23">
        <v>1041374.11</v>
      </c>
      <c r="E14" s="23">
        <v>1041374.11</v>
      </c>
      <c r="F14" s="23">
        <v>1037232.31</v>
      </c>
      <c r="G14" s="23">
        <v>1043374.14</v>
      </c>
      <c r="H14" s="23">
        <v>1035550.74</v>
      </c>
      <c r="I14" s="23">
        <v>0</v>
      </c>
      <c r="J14" s="25">
        <v>0</v>
      </c>
      <c r="K14" s="22">
        <v>0</v>
      </c>
      <c r="L14" s="19">
        <v>0</v>
      </c>
      <c r="M14" s="19">
        <v>0</v>
      </c>
      <c r="N14" s="23">
        <v>0</v>
      </c>
      <c r="O14" s="19">
        <v>0</v>
      </c>
      <c r="P14" s="18">
        <f t="shared" ref="P14:P72" si="3">SUM(D14:O14)</f>
        <v>5198905.41</v>
      </c>
    </row>
    <row r="15" spans="1:17" x14ac:dyDescent="0.3">
      <c r="A15" s="27" t="s">
        <v>7</v>
      </c>
      <c r="B15" s="35">
        <f>B16+B17+B18+B19+B21+B20+B22+B23+B24</f>
        <v>42471300</v>
      </c>
      <c r="C15" s="35">
        <f>C16+C17+C18+C19+C21+C20+C22+C23+C24</f>
        <v>0</v>
      </c>
      <c r="D15" s="17">
        <f t="shared" ref="D15:L15" si="4">+D16+D17+D18+D19+D20+D21+D22+D23+D24</f>
        <v>1113103</v>
      </c>
      <c r="E15" s="17">
        <f t="shared" si="4"/>
        <v>1231465.71</v>
      </c>
      <c r="F15" s="17">
        <f t="shared" si="4"/>
        <v>4009459.36</v>
      </c>
      <c r="G15" s="17">
        <f t="shared" si="4"/>
        <v>3681098.17</v>
      </c>
      <c r="H15" s="17">
        <f t="shared" si="4"/>
        <v>3012470.8899999997</v>
      </c>
      <c r="I15" s="17">
        <f t="shared" si="4"/>
        <v>0</v>
      </c>
      <c r="J15" s="17">
        <f t="shared" si="4"/>
        <v>0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13047597.129999999</v>
      </c>
    </row>
    <row r="16" spans="1:17" x14ac:dyDescent="0.3">
      <c r="A16" s="28" t="s">
        <v>8</v>
      </c>
      <c r="B16" s="36">
        <v>6440000</v>
      </c>
      <c r="C16" s="36">
        <v>0</v>
      </c>
      <c r="D16" s="23">
        <v>333513.77</v>
      </c>
      <c r="E16" s="23">
        <v>538124.39</v>
      </c>
      <c r="F16" s="23">
        <v>117804</v>
      </c>
      <c r="G16" s="23">
        <v>465137.49</v>
      </c>
      <c r="H16" s="23">
        <v>568258.53</v>
      </c>
      <c r="I16" s="23">
        <v>0</v>
      </c>
      <c r="J16" s="25">
        <v>0</v>
      </c>
      <c r="K16" s="22">
        <v>0</v>
      </c>
      <c r="L16" s="19">
        <v>0</v>
      </c>
      <c r="M16" s="19">
        <v>0</v>
      </c>
      <c r="N16" s="23">
        <v>0</v>
      </c>
      <c r="O16" s="19">
        <v>0</v>
      </c>
      <c r="P16" s="18">
        <f t="shared" si="3"/>
        <v>2022838.18</v>
      </c>
    </row>
    <row r="17" spans="1:16" x14ac:dyDescent="0.3">
      <c r="A17" s="28" t="s">
        <v>9</v>
      </c>
      <c r="B17" s="36">
        <v>1400000</v>
      </c>
      <c r="C17" s="36">
        <v>0</v>
      </c>
      <c r="D17" s="23">
        <v>200000</v>
      </c>
      <c r="E17" s="23">
        <v>0</v>
      </c>
      <c r="F17" s="23">
        <v>0</v>
      </c>
      <c r="G17" s="23">
        <v>219825.93</v>
      </c>
      <c r="H17" s="23">
        <v>100000.01</v>
      </c>
      <c r="I17" s="23">
        <v>0</v>
      </c>
      <c r="J17" s="25">
        <v>0</v>
      </c>
      <c r="K17" s="22">
        <v>0</v>
      </c>
      <c r="L17" s="19">
        <v>0</v>
      </c>
      <c r="M17" s="19">
        <v>0</v>
      </c>
      <c r="N17" s="23">
        <v>0</v>
      </c>
      <c r="O17" s="19">
        <v>0</v>
      </c>
      <c r="P17" s="18">
        <f t="shared" si="3"/>
        <v>519825.94</v>
      </c>
    </row>
    <row r="18" spans="1:16" x14ac:dyDescent="0.3">
      <c r="A18" s="28" t="s">
        <v>10</v>
      </c>
      <c r="B18" s="36">
        <v>2900000</v>
      </c>
      <c r="C18" s="36">
        <v>0</v>
      </c>
      <c r="D18" s="20">
        <v>239500</v>
      </c>
      <c r="E18" s="20">
        <v>240550</v>
      </c>
      <c r="F18" s="20">
        <v>244700</v>
      </c>
      <c r="G18" s="20">
        <v>240100</v>
      </c>
      <c r="H18" s="20">
        <v>243300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1208150</v>
      </c>
    </row>
    <row r="19" spans="1:16" x14ac:dyDescent="0.3">
      <c r="A19" s="28" t="s">
        <v>11</v>
      </c>
      <c r="B19" s="36">
        <v>0</v>
      </c>
      <c r="C19" s="36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5">
        <v>0</v>
      </c>
      <c r="K19" s="22">
        <v>0</v>
      </c>
      <c r="L19" s="19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 x14ac:dyDescent="0.3">
      <c r="A20" s="28" t="s">
        <v>12</v>
      </c>
      <c r="B20" s="36">
        <v>5956000</v>
      </c>
      <c r="C20" s="36">
        <v>0</v>
      </c>
      <c r="D20" s="23">
        <v>322433.40000000002</v>
      </c>
      <c r="E20" s="23">
        <v>452791.32</v>
      </c>
      <c r="F20" s="23">
        <v>540612.31999999995</v>
      </c>
      <c r="G20" s="23">
        <v>438612.35</v>
      </c>
      <c r="H20" s="23">
        <v>553512.36</v>
      </c>
      <c r="I20" s="23">
        <v>0</v>
      </c>
      <c r="J20" s="25">
        <v>0</v>
      </c>
      <c r="K20" s="22">
        <v>0</v>
      </c>
      <c r="L20" s="19">
        <v>0</v>
      </c>
      <c r="M20" s="19">
        <v>0</v>
      </c>
      <c r="N20" s="23">
        <v>0</v>
      </c>
      <c r="O20" s="19">
        <v>0</v>
      </c>
      <c r="P20" s="18">
        <f t="shared" si="3"/>
        <v>2307961.75</v>
      </c>
    </row>
    <row r="21" spans="1:16" x14ac:dyDescent="0.3">
      <c r="A21" s="28" t="s">
        <v>13</v>
      </c>
      <c r="B21" s="36">
        <v>1120000</v>
      </c>
      <c r="C21" s="36">
        <v>0</v>
      </c>
      <c r="D21" s="23">
        <v>17655.830000000002</v>
      </c>
      <c r="E21" s="23">
        <v>0</v>
      </c>
      <c r="F21" s="23">
        <v>328880.03999999998</v>
      </c>
      <c r="G21" s="23">
        <v>0</v>
      </c>
      <c r="H21" s="23">
        <v>0</v>
      </c>
      <c r="I21" s="23">
        <v>0</v>
      </c>
      <c r="J21" s="25">
        <v>0</v>
      </c>
      <c r="K21" s="22">
        <v>0</v>
      </c>
      <c r="L21" s="19">
        <v>0</v>
      </c>
      <c r="M21" s="19">
        <v>0</v>
      </c>
      <c r="N21" s="23">
        <v>0</v>
      </c>
      <c r="O21" s="19">
        <v>0</v>
      </c>
      <c r="P21" s="18">
        <f t="shared" si="3"/>
        <v>346535.87</v>
      </c>
    </row>
    <row r="22" spans="1:16" x14ac:dyDescent="0.3">
      <c r="A22" s="28" t="s">
        <v>14</v>
      </c>
      <c r="B22" s="36">
        <v>5700000</v>
      </c>
      <c r="C22" s="36">
        <v>0</v>
      </c>
      <c r="D22" s="23">
        <v>0</v>
      </c>
      <c r="E22" s="23">
        <v>0</v>
      </c>
      <c r="F22" s="23">
        <v>501863</v>
      </c>
      <c r="G22" s="23">
        <v>834597</v>
      </c>
      <c r="H22" s="23">
        <v>0</v>
      </c>
      <c r="I22" s="23">
        <v>0</v>
      </c>
      <c r="J22" s="25">
        <v>0</v>
      </c>
      <c r="K22" s="22">
        <v>0</v>
      </c>
      <c r="L22" s="19">
        <v>0</v>
      </c>
      <c r="M22" s="19">
        <v>0</v>
      </c>
      <c r="N22" s="23">
        <v>0</v>
      </c>
      <c r="O22" s="19">
        <v>0</v>
      </c>
      <c r="P22" s="18">
        <f t="shared" si="3"/>
        <v>1336460</v>
      </c>
    </row>
    <row r="23" spans="1:16" x14ac:dyDescent="0.3">
      <c r="A23" s="28" t="s">
        <v>15</v>
      </c>
      <c r="B23" s="36">
        <v>15040300</v>
      </c>
      <c r="C23" s="36">
        <v>0</v>
      </c>
      <c r="D23" s="20">
        <v>0</v>
      </c>
      <c r="E23" s="20">
        <v>0</v>
      </c>
      <c r="F23" s="20">
        <v>2275600</v>
      </c>
      <c r="G23" s="20">
        <v>1482825.4</v>
      </c>
      <c r="H23" s="20">
        <v>1547399.99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18">
        <f t="shared" si="3"/>
        <v>5305825.3899999997</v>
      </c>
    </row>
    <row r="24" spans="1:16" x14ac:dyDescent="0.3">
      <c r="A24" s="28" t="s">
        <v>16</v>
      </c>
      <c r="B24" s="36">
        <v>3915000</v>
      </c>
      <c r="C24" s="36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5">
        <v>0</v>
      </c>
      <c r="K24" s="22">
        <v>0</v>
      </c>
      <c r="L24" s="19">
        <v>0</v>
      </c>
      <c r="M24" s="19">
        <v>0</v>
      </c>
      <c r="N24" s="23">
        <v>0</v>
      </c>
      <c r="O24" s="19">
        <v>0</v>
      </c>
      <c r="P24" s="18">
        <f t="shared" si="3"/>
        <v>0</v>
      </c>
    </row>
    <row r="25" spans="1:16" x14ac:dyDescent="0.3">
      <c r="A25" s="27" t="s">
        <v>17</v>
      </c>
      <c r="B25" s="35">
        <f>B26+B27+B28+B29+B30+B31+B32+B33+B34</f>
        <v>54009055</v>
      </c>
      <c r="C25" s="35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2246655.7000000002</v>
      </c>
      <c r="F25" s="17">
        <f t="shared" si="6"/>
        <v>23092023.489999998</v>
      </c>
      <c r="G25" s="17">
        <f t="shared" si="6"/>
        <v>10859090.109999999</v>
      </c>
      <c r="H25" s="17">
        <f t="shared" si="6"/>
        <v>3344467.58</v>
      </c>
      <c r="I25" s="17">
        <f t="shared" si="6"/>
        <v>0</v>
      </c>
      <c r="J25" s="17">
        <f t="shared" si="6"/>
        <v>0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39542236.879999995</v>
      </c>
    </row>
    <row r="26" spans="1:16" x14ac:dyDescent="0.3">
      <c r="A26" s="28" t="s">
        <v>18</v>
      </c>
      <c r="B26" s="36">
        <v>350000</v>
      </c>
      <c r="C26" s="36">
        <v>0</v>
      </c>
      <c r="D26" s="23">
        <v>0</v>
      </c>
      <c r="E26" s="23">
        <v>68883.320000000007</v>
      </c>
      <c r="F26" s="23">
        <v>17400</v>
      </c>
      <c r="G26" s="23">
        <v>60857.83</v>
      </c>
      <c r="H26" s="23">
        <v>0</v>
      </c>
      <c r="I26" s="23">
        <v>0</v>
      </c>
      <c r="J26" s="25">
        <v>0</v>
      </c>
      <c r="K26" s="22">
        <v>0</v>
      </c>
      <c r="L26" s="19">
        <v>0</v>
      </c>
      <c r="M26" s="19">
        <v>0</v>
      </c>
      <c r="N26" s="23">
        <v>0</v>
      </c>
      <c r="O26" s="19">
        <v>0</v>
      </c>
      <c r="P26" s="18">
        <f t="shared" si="3"/>
        <v>147141.15000000002</v>
      </c>
    </row>
    <row r="27" spans="1:16" x14ac:dyDescent="0.3">
      <c r="A27" s="28" t="s">
        <v>19</v>
      </c>
      <c r="B27" s="36">
        <v>43352245</v>
      </c>
      <c r="C27" s="36">
        <v>0</v>
      </c>
      <c r="D27" s="23">
        <v>0</v>
      </c>
      <c r="E27" s="23">
        <v>1185772.3799999999</v>
      </c>
      <c r="F27" s="23">
        <v>21957752.91</v>
      </c>
      <c r="G27" s="23">
        <v>9647568.3399999999</v>
      </c>
      <c r="H27" s="23">
        <v>2494776.9500000002</v>
      </c>
      <c r="I27" s="23">
        <v>0</v>
      </c>
      <c r="J27" s="25">
        <v>0</v>
      </c>
      <c r="K27" s="22">
        <v>0</v>
      </c>
      <c r="L27" s="19">
        <v>0</v>
      </c>
      <c r="M27" s="19">
        <v>0</v>
      </c>
      <c r="N27" s="23">
        <v>0</v>
      </c>
      <c r="O27" s="19">
        <v>0</v>
      </c>
      <c r="P27" s="18">
        <f t="shared" si="3"/>
        <v>35285870.579999998</v>
      </c>
    </row>
    <row r="28" spans="1:16" x14ac:dyDescent="0.3">
      <c r="A28" s="28" t="s">
        <v>20</v>
      </c>
      <c r="B28" s="36">
        <v>500000</v>
      </c>
      <c r="C28" s="36">
        <v>0</v>
      </c>
      <c r="D28" s="20">
        <v>0</v>
      </c>
      <c r="E28" s="20">
        <v>0</v>
      </c>
      <c r="F28" s="20">
        <v>0</v>
      </c>
      <c r="G28" s="20">
        <v>0</v>
      </c>
      <c r="H28" s="20">
        <v>248316.84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248316.84</v>
      </c>
    </row>
    <row r="29" spans="1:16" x14ac:dyDescent="0.3">
      <c r="A29" s="28" t="s">
        <v>21</v>
      </c>
      <c r="B29" s="36">
        <v>0</v>
      </c>
      <c r="C29" s="36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5">
        <v>0</v>
      </c>
      <c r="K29" s="22">
        <v>0</v>
      </c>
      <c r="L29" s="19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 x14ac:dyDescent="0.3">
      <c r="A30" s="28" t="s">
        <v>22</v>
      </c>
      <c r="B30" s="36">
        <v>333300</v>
      </c>
      <c r="C30" s="36">
        <v>0</v>
      </c>
      <c r="D30" s="23">
        <v>0</v>
      </c>
      <c r="E30" s="23">
        <v>0</v>
      </c>
      <c r="F30" s="23">
        <v>0</v>
      </c>
      <c r="G30" s="23">
        <v>142910.04</v>
      </c>
      <c r="H30" s="23">
        <v>0</v>
      </c>
      <c r="I30" s="23">
        <v>0</v>
      </c>
      <c r="J30" s="25">
        <v>0</v>
      </c>
      <c r="K30" s="22">
        <v>0</v>
      </c>
      <c r="L30" s="19">
        <v>0</v>
      </c>
      <c r="M30" s="19">
        <v>0</v>
      </c>
      <c r="N30" s="23">
        <v>0</v>
      </c>
      <c r="O30" s="19">
        <v>0</v>
      </c>
      <c r="P30" s="18">
        <f t="shared" si="3"/>
        <v>142910.04</v>
      </c>
    </row>
    <row r="31" spans="1:16" x14ac:dyDescent="0.3">
      <c r="A31" s="28" t="s">
        <v>23</v>
      </c>
      <c r="B31" s="36">
        <v>803510</v>
      </c>
      <c r="C31" s="36">
        <v>0</v>
      </c>
      <c r="D31" s="23">
        <v>0</v>
      </c>
      <c r="E31" s="23">
        <v>0</v>
      </c>
      <c r="F31" s="23">
        <v>0</v>
      </c>
      <c r="G31" s="23">
        <v>505753.9</v>
      </c>
      <c r="H31" s="23">
        <v>0</v>
      </c>
      <c r="I31" s="23">
        <v>0</v>
      </c>
      <c r="J31" s="25">
        <v>0</v>
      </c>
      <c r="K31" s="22">
        <v>0</v>
      </c>
      <c r="L31" s="19">
        <v>0</v>
      </c>
      <c r="M31" s="19">
        <v>0</v>
      </c>
      <c r="N31" s="23">
        <v>0</v>
      </c>
      <c r="O31" s="19">
        <v>0</v>
      </c>
      <c r="P31" s="18">
        <f t="shared" si="3"/>
        <v>505753.9</v>
      </c>
    </row>
    <row r="32" spans="1:16" x14ac:dyDescent="0.3">
      <c r="A32" s="28" t="s">
        <v>24</v>
      </c>
      <c r="B32" s="36">
        <v>6405000</v>
      </c>
      <c r="C32" s="36">
        <v>0</v>
      </c>
      <c r="D32" s="23">
        <v>0</v>
      </c>
      <c r="E32" s="23">
        <v>992000</v>
      </c>
      <c r="F32" s="23">
        <v>502000</v>
      </c>
      <c r="G32" s="23">
        <v>502000</v>
      </c>
      <c r="H32" s="23">
        <v>601373.79</v>
      </c>
      <c r="I32" s="23">
        <v>0</v>
      </c>
      <c r="J32" s="25">
        <v>0</v>
      </c>
      <c r="K32" s="22">
        <v>0</v>
      </c>
      <c r="L32" s="19">
        <v>0</v>
      </c>
      <c r="M32" s="19">
        <v>0</v>
      </c>
      <c r="N32" s="23">
        <v>0</v>
      </c>
      <c r="O32" s="19">
        <v>0</v>
      </c>
      <c r="P32" s="18">
        <f t="shared" si="3"/>
        <v>2597373.79</v>
      </c>
    </row>
    <row r="33" spans="1:16" x14ac:dyDescent="0.3">
      <c r="A33" s="28" t="s">
        <v>25</v>
      </c>
      <c r="B33" s="36">
        <v>0</v>
      </c>
      <c r="C33" s="36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18">
        <f t="shared" si="3"/>
        <v>0</v>
      </c>
    </row>
    <row r="34" spans="1:16" x14ac:dyDescent="0.3">
      <c r="A34" s="28" t="s">
        <v>26</v>
      </c>
      <c r="B34" s="36">
        <v>2265000</v>
      </c>
      <c r="C34" s="36">
        <v>0</v>
      </c>
      <c r="D34" s="23">
        <v>0</v>
      </c>
      <c r="E34" s="23">
        <v>0</v>
      </c>
      <c r="F34" s="23">
        <v>614870.57999999996</v>
      </c>
      <c r="G34" s="23">
        <v>0</v>
      </c>
      <c r="H34" s="23">
        <v>0</v>
      </c>
      <c r="I34" s="23">
        <v>0</v>
      </c>
      <c r="J34" s="25">
        <v>0</v>
      </c>
      <c r="K34" s="22">
        <v>0</v>
      </c>
      <c r="L34" s="19">
        <v>0</v>
      </c>
      <c r="M34" s="19">
        <v>0</v>
      </c>
      <c r="N34" s="23">
        <v>0</v>
      </c>
      <c r="O34" s="19">
        <v>0</v>
      </c>
      <c r="P34" s="18">
        <f t="shared" si="3"/>
        <v>614870.57999999996</v>
      </c>
    </row>
    <row r="35" spans="1:16" x14ac:dyDescent="0.3">
      <c r="A35" s="27" t="s">
        <v>27</v>
      </c>
      <c r="B35" s="35">
        <v>0</v>
      </c>
      <c r="C35" s="35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x14ac:dyDescent="0.3">
      <c r="A36" s="28" t="s">
        <v>28</v>
      </c>
      <c r="B36" s="36">
        <v>0</v>
      </c>
      <c r="C36" s="36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5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x14ac:dyDescent="0.3">
      <c r="A37" s="28" t="s">
        <v>29</v>
      </c>
      <c r="B37" s="36">
        <v>0</v>
      </c>
      <c r="C37" s="36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5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x14ac:dyDescent="0.3">
      <c r="A38" s="28" t="s">
        <v>30</v>
      </c>
      <c r="B38" s="36">
        <v>0</v>
      </c>
      <c r="C38" s="36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3">
      <c r="A39" s="28" t="s">
        <v>31</v>
      </c>
      <c r="B39" s="36">
        <v>0</v>
      </c>
      <c r="C39" s="36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5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3">
      <c r="A40" s="28" t="s">
        <v>32</v>
      </c>
      <c r="B40" s="36">
        <v>0</v>
      </c>
      <c r="C40" s="36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5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3">
      <c r="A41" s="28" t="s">
        <v>33</v>
      </c>
      <c r="B41" s="36">
        <v>0</v>
      </c>
      <c r="C41" s="36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3">
      <c r="A42" s="28" t="s">
        <v>34</v>
      </c>
      <c r="B42" s="36">
        <v>0</v>
      </c>
      <c r="C42" s="36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3">
      <c r="A43" s="28" t="s">
        <v>35</v>
      </c>
      <c r="B43" s="36">
        <v>0</v>
      </c>
      <c r="C43" s="36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5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1" customFormat="1" x14ac:dyDescent="0.3">
      <c r="A44" s="27" t="s">
        <v>36</v>
      </c>
      <c r="B44" s="35">
        <v>0</v>
      </c>
      <c r="C44" s="35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30">
        <f t="shared" si="10"/>
        <v>0</v>
      </c>
      <c r="L44" s="30">
        <f t="shared" si="10"/>
        <v>0</v>
      </c>
      <c r="M44" s="30">
        <f t="shared" ref="M44:P44" si="11">+M45+M46+M47+M48+M49+M50</f>
        <v>0</v>
      </c>
      <c r="N44" s="24">
        <f t="shared" si="11"/>
        <v>0</v>
      </c>
      <c r="O44" s="30">
        <f t="shared" si="11"/>
        <v>0</v>
      </c>
      <c r="P44" s="30">
        <f t="shared" si="11"/>
        <v>0</v>
      </c>
    </row>
    <row r="45" spans="1:16" x14ac:dyDescent="0.3">
      <c r="A45" s="28" t="s">
        <v>37</v>
      </c>
      <c r="B45" s="36">
        <v>0</v>
      </c>
      <c r="C45" s="36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5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3">
      <c r="A46" s="28" t="s">
        <v>38</v>
      </c>
      <c r="B46" s="36">
        <v>0</v>
      </c>
      <c r="C46" s="36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5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3">
      <c r="A47" s="28" t="s">
        <v>39</v>
      </c>
      <c r="B47" s="36">
        <v>0</v>
      </c>
      <c r="C47" s="36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5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3">
      <c r="A48" s="28" t="s">
        <v>40</v>
      </c>
      <c r="B48" s="36">
        <v>0</v>
      </c>
      <c r="C48" s="36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5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3">
      <c r="A49" s="28" t="s">
        <v>41</v>
      </c>
      <c r="B49" s="36">
        <v>0</v>
      </c>
      <c r="C49" s="36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3">
      <c r="A50" s="28" t="s">
        <v>42</v>
      </c>
      <c r="B50" s="36">
        <v>0</v>
      </c>
      <c r="C50" s="36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5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1" customFormat="1" x14ac:dyDescent="0.3">
      <c r="A51" s="27" t="s">
        <v>43</v>
      </c>
      <c r="B51" s="35">
        <f>B52+B53+B54+B55+B56+B57+B58+B59+B60</f>
        <v>2075000</v>
      </c>
      <c r="C51" s="35">
        <f>C52+C53+C54+C55+C56+C57+C58+C59+C60</f>
        <v>0</v>
      </c>
      <c r="D51" s="24">
        <f t="shared" ref="D51:J51" si="12">+D52+D53+D54+D55+D56+D57+D58+D59+D60</f>
        <v>0</v>
      </c>
      <c r="E51" s="24">
        <f t="shared" si="12"/>
        <v>0</v>
      </c>
      <c r="F51" s="24">
        <f t="shared" si="12"/>
        <v>0</v>
      </c>
      <c r="G51" s="24">
        <f t="shared" si="12"/>
        <v>200000</v>
      </c>
      <c r="H51" s="24">
        <f t="shared" si="12"/>
        <v>121637.95999999999</v>
      </c>
      <c r="I51" s="24">
        <f t="shared" si="12"/>
        <v>0</v>
      </c>
      <c r="J51" s="24">
        <f t="shared" si="12"/>
        <v>0</v>
      </c>
      <c r="K51" s="30">
        <f>+K52+K53+K54+K55+K56+K58+K59+K60</f>
        <v>0</v>
      </c>
      <c r="L51" s="30">
        <f>+L52+L53+L54+L55+L56+L58+L59+L60</f>
        <v>0</v>
      </c>
      <c r="M51" s="30">
        <f>+M52+M53+M54+M55+M56+M58+M59+M60+M57</f>
        <v>0</v>
      </c>
      <c r="N51" s="24">
        <f t="shared" ref="N51" si="13">+N52+N53+N54+N55+N56+N57+N58+N59+N60</f>
        <v>0</v>
      </c>
      <c r="O51" s="30">
        <f t="shared" ref="O51" si="14">+O52+O53+O54+O55+O56+O58+O59+O60</f>
        <v>0</v>
      </c>
      <c r="P51" s="30">
        <f>P52+P53+P54+P55+P56+P58+P59+P60+P57</f>
        <v>321637.96000000002</v>
      </c>
    </row>
    <row r="52" spans="1:16" x14ac:dyDescent="0.3">
      <c r="A52" s="28" t="s">
        <v>44</v>
      </c>
      <c r="B52" s="36">
        <v>900000</v>
      </c>
      <c r="C52" s="36">
        <v>0</v>
      </c>
      <c r="D52" s="23">
        <v>0</v>
      </c>
      <c r="E52" s="23">
        <v>0</v>
      </c>
      <c r="F52" s="23">
        <v>0</v>
      </c>
      <c r="G52" s="23">
        <v>200000</v>
      </c>
      <c r="H52" s="23">
        <v>99238</v>
      </c>
      <c r="I52" s="23">
        <v>0</v>
      </c>
      <c r="J52" s="25">
        <v>0</v>
      </c>
      <c r="K52" s="22">
        <v>0</v>
      </c>
      <c r="L52" s="19">
        <v>0</v>
      </c>
      <c r="M52" s="19">
        <v>0</v>
      </c>
      <c r="N52" s="23">
        <v>0</v>
      </c>
      <c r="O52" s="19">
        <v>0</v>
      </c>
      <c r="P52" s="18">
        <f>SUM(D52:O52)</f>
        <v>299238</v>
      </c>
    </row>
    <row r="53" spans="1:16" x14ac:dyDescent="0.3">
      <c r="A53" s="28" t="s">
        <v>45</v>
      </c>
      <c r="B53" s="36">
        <v>0</v>
      </c>
      <c r="C53" s="36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5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 x14ac:dyDescent="0.3">
      <c r="A54" s="28" t="s">
        <v>46</v>
      </c>
      <c r="B54" s="36">
        <v>0</v>
      </c>
      <c r="C54" s="36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 x14ac:dyDescent="0.3">
      <c r="A55" s="28" t="s">
        <v>47</v>
      </c>
      <c r="B55" s="36">
        <v>25000</v>
      </c>
      <c r="C55" s="36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5">
        <v>0</v>
      </c>
      <c r="K55" s="22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 x14ac:dyDescent="0.3">
      <c r="A56" s="28" t="s">
        <v>48</v>
      </c>
      <c r="B56" s="36">
        <v>1150000</v>
      </c>
      <c r="C56" s="36">
        <v>0</v>
      </c>
      <c r="D56" s="23">
        <v>0</v>
      </c>
      <c r="E56" s="23">
        <v>0</v>
      </c>
      <c r="F56" s="23">
        <v>0</v>
      </c>
      <c r="G56" s="23">
        <v>0</v>
      </c>
      <c r="H56" s="23">
        <v>22399.96</v>
      </c>
      <c r="I56" s="23">
        <v>0</v>
      </c>
      <c r="J56" s="25">
        <v>0</v>
      </c>
      <c r="K56" s="22">
        <v>0</v>
      </c>
      <c r="L56" s="19">
        <v>0</v>
      </c>
      <c r="M56" s="19">
        <v>0</v>
      </c>
      <c r="N56" s="23">
        <v>0</v>
      </c>
      <c r="O56" s="19">
        <v>0</v>
      </c>
      <c r="P56" s="18">
        <f t="shared" si="3"/>
        <v>22399.96</v>
      </c>
    </row>
    <row r="57" spans="1:16" x14ac:dyDescent="0.3">
      <c r="A57" s="28" t="s">
        <v>49</v>
      </c>
      <c r="B57" s="36">
        <v>0</v>
      </c>
      <c r="C57" s="36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5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 x14ac:dyDescent="0.3">
      <c r="A58" s="28" t="s">
        <v>50</v>
      </c>
      <c r="B58" s="36">
        <v>0</v>
      </c>
      <c r="C58" s="36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5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3">
      <c r="A59" s="28" t="s">
        <v>51</v>
      </c>
      <c r="B59" s="36">
        <v>0</v>
      </c>
      <c r="C59" s="36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18">
        <f t="shared" si="3"/>
        <v>0</v>
      </c>
    </row>
    <row r="60" spans="1:16" x14ac:dyDescent="0.3">
      <c r="A60" s="28" t="s">
        <v>52</v>
      </c>
      <c r="B60" s="36">
        <v>0</v>
      </c>
      <c r="C60" s="36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5">
        <v>0</v>
      </c>
      <c r="K60" s="22">
        <v>0</v>
      </c>
      <c r="L60" s="19">
        <v>0</v>
      </c>
      <c r="M60" s="19">
        <v>0</v>
      </c>
      <c r="N60" s="23">
        <v>0</v>
      </c>
      <c r="O60" s="19">
        <v>0</v>
      </c>
      <c r="P60" s="18">
        <f t="shared" si="3"/>
        <v>0</v>
      </c>
    </row>
    <row r="61" spans="1:16" x14ac:dyDescent="0.3">
      <c r="A61" s="27" t="s">
        <v>53</v>
      </c>
      <c r="B61" s="35">
        <f>B62+B63+B64+B65</f>
        <v>0</v>
      </c>
      <c r="C61" s="35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 x14ac:dyDescent="0.3">
      <c r="A62" s="28" t="s">
        <v>54</v>
      </c>
      <c r="B62" s="36">
        <v>0</v>
      </c>
      <c r="C62" s="36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5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 x14ac:dyDescent="0.3">
      <c r="A63" s="28" t="s">
        <v>55</v>
      </c>
      <c r="B63" s="36">
        <v>0</v>
      </c>
      <c r="C63" s="36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5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 x14ac:dyDescent="0.3">
      <c r="A64" s="28" t="s">
        <v>56</v>
      </c>
      <c r="B64" s="36">
        <v>0</v>
      </c>
      <c r="C64" s="36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5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3">
      <c r="A65" s="28" t="s">
        <v>57</v>
      </c>
      <c r="B65" s="36">
        <v>0</v>
      </c>
      <c r="C65" s="36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5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3">
      <c r="A66" s="27" t="s">
        <v>58</v>
      </c>
      <c r="B66" s="35">
        <f>B67+B68</f>
        <v>0</v>
      </c>
      <c r="C66" s="35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 x14ac:dyDescent="0.3">
      <c r="A67" s="28" t="s">
        <v>59</v>
      </c>
      <c r="B67" s="36">
        <v>0</v>
      </c>
      <c r="C67" s="36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5">
        <v>0</v>
      </c>
      <c r="J67" s="25">
        <v>0</v>
      </c>
      <c r="K67" s="25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3">
      <c r="A68" s="28" t="s">
        <v>60</v>
      </c>
      <c r="B68" s="36">
        <v>0</v>
      </c>
      <c r="C68" s="3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3">
      <c r="A69" s="27" t="s">
        <v>61</v>
      </c>
      <c r="B69" s="35">
        <f>B70+B71+B72</f>
        <v>0</v>
      </c>
      <c r="C69" s="35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 x14ac:dyDescent="0.3">
      <c r="A70" s="28" t="s">
        <v>62</v>
      </c>
      <c r="B70" s="36">
        <v>0</v>
      </c>
      <c r="C70" s="36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5">
        <v>0</v>
      </c>
      <c r="J70" s="25">
        <v>0</v>
      </c>
      <c r="K70" s="25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3">
      <c r="A71" s="28" t="s">
        <v>63</v>
      </c>
      <c r="B71" s="36">
        <v>0</v>
      </c>
      <c r="C71" s="3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3">
      <c r="A72" s="28" t="s">
        <v>64</v>
      </c>
      <c r="B72" s="36">
        <v>0</v>
      </c>
      <c r="C72" s="3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3">
      <c r="A73" s="26" t="s">
        <v>67</v>
      </c>
      <c r="B73" s="35">
        <f>B74</f>
        <v>0</v>
      </c>
      <c r="C73" s="35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 x14ac:dyDescent="0.3">
      <c r="A74" s="27" t="s">
        <v>68</v>
      </c>
      <c r="B74" s="35">
        <f>B75+B76</f>
        <v>0</v>
      </c>
      <c r="C74" s="35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 x14ac:dyDescent="0.3">
      <c r="A75" s="28" t="s">
        <v>69</v>
      </c>
      <c r="B75" s="36">
        <v>0</v>
      </c>
      <c r="C75" s="36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3">
      <c r="A76" s="28" t="s">
        <v>70</v>
      </c>
      <c r="B76" s="36">
        <v>0</v>
      </c>
      <c r="C76" s="36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5">
        <v>0</v>
      </c>
      <c r="J76" s="25">
        <v>0</v>
      </c>
      <c r="K76" s="25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3">
      <c r="A77" s="27" t="s">
        <v>71</v>
      </c>
      <c r="B77" s="35">
        <f>B78+B79</f>
        <v>0</v>
      </c>
      <c r="C77" s="35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 x14ac:dyDescent="0.3">
      <c r="A78" s="28" t="s">
        <v>72</v>
      </c>
      <c r="B78" s="36">
        <v>0</v>
      </c>
      <c r="C78" s="36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5">
        <v>0</v>
      </c>
      <c r="J78" s="25">
        <v>0</v>
      </c>
      <c r="K78" s="25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3">
      <c r="A79" s="28" t="s">
        <v>73</v>
      </c>
      <c r="B79" s="36">
        <v>0</v>
      </c>
      <c r="C79" s="3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3">
      <c r="A80" s="27" t="s">
        <v>74</v>
      </c>
      <c r="B80" s="35">
        <f>B81</f>
        <v>0</v>
      </c>
      <c r="C80" s="35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 x14ac:dyDescent="0.3">
      <c r="A81" s="28" t="s">
        <v>75</v>
      </c>
      <c r="B81" s="36">
        <v>0</v>
      </c>
      <c r="C81" s="36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5">
        <v>0</v>
      </c>
      <c r="J81" s="23">
        <v>0</v>
      </c>
      <c r="K81" s="25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3">
      <c r="A82" s="29" t="s">
        <v>65</v>
      </c>
      <c r="B82" s="34">
        <f>B73+B8</f>
        <v>224970555</v>
      </c>
      <c r="C82" s="34">
        <f>C73+C8</f>
        <v>0</v>
      </c>
      <c r="D82" s="21">
        <f t="shared" ref="D82:L82" si="30">+D8</f>
        <v>9212167.1900000013</v>
      </c>
      <c r="E82" s="21">
        <f t="shared" si="30"/>
        <v>11577185.600000001</v>
      </c>
      <c r="F82" s="21">
        <f t="shared" si="30"/>
        <v>35160089.539999999</v>
      </c>
      <c r="G82" s="21">
        <f t="shared" si="30"/>
        <v>23359912.699999999</v>
      </c>
      <c r="H82" s="21">
        <f t="shared" si="30"/>
        <v>20784887.880000003</v>
      </c>
      <c r="I82" s="21">
        <f t="shared" si="30"/>
        <v>0</v>
      </c>
      <c r="J82" s="21">
        <f t="shared" si="30"/>
        <v>0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100094242.91</v>
      </c>
    </row>
    <row r="83" spans="1:16" x14ac:dyDescent="0.3">
      <c r="A83" s="44"/>
      <c r="B83" s="32"/>
      <c r="C83" s="32"/>
      <c r="D83" s="32"/>
      <c r="E83" s="32"/>
      <c r="F83" s="32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showGridLines="0" view="pageBreakPreview" topLeftCell="A34" zoomScaleSheetLayoutView="100" workbookViewId="0">
      <selection activeCell="F51" sqref="F51:F55"/>
    </sheetView>
  </sheetViews>
  <sheetFormatPr baseColWidth="10" defaultColWidth="11.44140625" defaultRowHeight="14.4" x14ac:dyDescent="0.3"/>
  <cols>
    <col min="1" max="1" width="49.6640625" customWidth="1"/>
    <col min="2" max="2" width="12.88671875" customWidth="1"/>
    <col min="3" max="4" width="13" customWidth="1"/>
    <col min="5" max="5" width="13.109375" customWidth="1"/>
    <col min="6" max="6" width="12.88671875" customWidth="1"/>
    <col min="7" max="7" width="13.109375" customWidth="1"/>
    <col min="8" max="8" width="13.33203125" customWidth="1"/>
    <col min="9" max="9" width="13.109375" customWidth="1"/>
    <col min="10" max="10" width="13.6640625" customWidth="1"/>
    <col min="11" max="11" width="12.88671875" customWidth="1"/>
    <col min="12" max="13" width="13" customWidth="1"/>
    <col min="14" max="14" width="13.88671875" customWidth="1"/>
  </cols>
  <sheetData>
    <row r="1" spans="1:15" ht="21" customHeight="1" x14ac:dyDescent="0.3">
      <c r="A1" s="73" t="s">
        <v>99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5" ht="18.600000000000001" customHeight="1" x14ac:dyDescent="0.3">
      <c r="A2" s="67" t="s">
        <v>98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5" x14ac:dyDescent="0.3">
      <c r="A3" s="69">
        <v>2025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5" ht="15.75" customHeight="1" x14ac:dyDescent="0.3">
      <c r="A4" s="71" t="s">
        <v>92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1:15" ht="15.75" customHeight="1" x14ac:dyDescent="0.3">
      <c r="A5" s="72" t="s">
        <v>77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ht="18.600000000000001" customHeight="1" x14ac:dyDescent="0.3">
      <c r="A6" s="37" t="s">
        <v>66</v>
      </c>
      <c r="B6" s="39" t="s">
        <v>79</v>
      </c>
      <c r="C6" s="39" t="s">
        <v>80</v>
      </c>
      <c r="D6" s="39" t="s">
        <v>81</v>
      </c>
      <c r="E6" s="39" t="s">
        <v>82</v>
      </c>
      <c r="F6" s="40" t="s">
        <v>83</v>
      </c>
      <c r="G6" s="39" t="s">
        <v>84</v>
      </c>
      <c r="H6" s="40" t="s">
        <v>85</v>
      </c>
      <c r="I6" s="39" t="s">
        <v>86</v>
      </c>
      <c r="J6" s="39" t="s">
        <v>87</v>
      </c>
      <c r="K6" s="39" t="s">
        <v>88</v>
      </c>
      <c r="L6" s="39" t="s">
        <v>89</v>
      </c>
      <c r="M6" s="40" t="s">
        <v>90</v>
      </c>
      <c r="N6" s="39" t="s">
        <v>78</v>
      </c>
    </row>
    <row r="7" spans="1:15" x14ac:dyDescent="0.3">
      <c r="A7" s="42" t="s">
        <v>0</v>
      </c>
      <c r="B7" s="18">
        <f>+B8+B14+B24+B34+B43+B50+B60+B65+B68+B72</f>
        <v>9212167.1900000013</v>
      </c>
      <c r="C7" s="18">
        <f>+C8+C14+C24+C34+C43+C50+C60+C65+C68+C72</f>
        <v>11577185.600000001</v>
      </c>
      <c r="D7" s="18">
        <f t="shared" ref="D7:M7" si="0">+D8+D14+D24+D34+D43+D50+D60+D65+D68+D72</f>
        <v>35160089.539999999</v>
      </c>
      <c r="E7" s="18">
        <f t="shared" si="0"/>
        <v>23359912.699999999</v>
      </c>
      <c r="F7" s="18">
        <f t="shared" si="0"/>
        <v>20784887.880000003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100094242.90999998</v>
      </c>
    </row>
    <row r="8" spans="1:15" x14ac:dyDescent="0.3">
      <c r="A8" s="27" t="s">
        <v>1</v>
      </c>
      <c r="B8" s="17">
        <f>+B9+B10+B11+B12+B13</f>
        <v>8099064.1900000004</v>
      </c>
      <c r="C8" s="17">
        <f t="shared" ref="C8" si="1">+C9+C10+C11+C12+C13</f>
        <v>8099064.1900000004</v>
      </c>
      <c r="D8" s="17">
        <f t="shared" ref="D8:N8" si="2">+D9+D10+D11+D12+D13</f>
        <v>8058606.6899999995</v>
      </c>
      <c r="E8" s="17">
        <f t="shared" si="2"/>
        <v>8619724.4199999999</v>
      </c>
      <c r="F8" s="17">
        <f t="shared" si="2"/>
        <v>14306311.450000001</v>
      </c>
      <c r="G8" s="17">
        <f t="shared" si="2"/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47182770.939999998</v>
      </c>
    </row>
    <row r="9" spans="1:15" x14ac:dyDescent="0.3">
      <c r="A9" s="28" t="s">
        <v>2</v>
      </c>
      <c r="B9" s="23">
        <v>6834190.0800000001</v>
      </c>
      <c r="C9" s="23">
        <v>6834190.0800000001</v>
      </c>
      <c r="D9" s="23">
        <v>6797874.3799999999</v>
      </c>
      <c r="E9" s="23">
        <v>7352850.2800000003</v>
      </c>
      <c r="F9" s="23">
        <v>6778190.0800000001</v>
      </c>
      <c r="G9" s="23">
        <v>0</v>
      </c>
      <c r="H9" s="25">
        <v>0</v>
      </c>
      <c r="I9" s="22">
        <v>0</v>
      </c>
      <c r="J9" s="19">
        <v>0</v>
      </c>
      <c r="K9" s="19">
        <v>0</v>
      </c>
      <c r="L9" s="23">
        <v>0</v>
      </c>
      <c r="M9" s="19">
        <v>0</v>
      </c>
      <c r="N9" s="18">
        <f>SUM(B9:M9)</f>
        <v>34597294.899999999</v>
      </c>
    </row>
    <row r="10" spans="1:15" x14ac:dyDescent="0.3">
      <c r="A10" s="28" t="s">
        <v>3</v>
      </c>
      <c r="B10" s="23">
        <v>223500</v>
      </c>
      <c r="C10" s="23">
        <v>223500</v>
      </c>
      <c r="D10" s="23">
        <v>223500</v>
      </c>
      <c r="E10" s="23">
        <v>223500</v>
      </c>
      <c r="F10" s="23">
        <v>6492570.6299999999</v>
      </c>
      <c r="G10" s="23">
        <v>0</v>
      </c>
      <c r="H10" s="25">
        <v>0</v>
      </c>
      <c r="I10" s="22">
        <v>0</v>
      </c>
      <c r="J10" s="19">
        <v>0</v>
      </c>
      <c r="K10" s="19">
        <v>0</v>
      </c>
      <c r="L10" s="23">
        <v>0</v>
      </c>
      <c r="M10" s="19">
        <v>0</v>
      </c>
      <c r="N10" s="18">
        <f>SUM(B10:M10)</f>
        <v>7386570.6299999999</v>
      </c>
    </row>
    <row r="11" spans="1:15" x14ac:dyDescent="0.3">
      <c r="A11" s="28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 x14ac:dyDescent="0.3">
      <c r="A12" s="28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5">
        <v>0</v>
      </c>
      <c r="I12" s="22">
        <v>0</v>
      </c>
      <c r="J12" s="19">
        <v>0</v>
      </c>
      <c r="K12" s="19">
        <v>0</v>
      </c>
      <c r="L12" s="23">
        <v>0</v>
      </c>
      <c r="M12" s="19">
        <v>0</v>
      </c>
      <c r="N12" s="18">
        <f t="shared" si="3"/>
        <v>0</v>
      </c>
    </row>
    <row r="13" spans="1:15" x14ac:dyDescent="0.3">
      <c r="A13" s="28" t="s">
        <v>6</v>
      </c>
      <c r="B13" s="23">
        <v>1041374.11</v>
      </c>
      <c r="C13" s="23">
        <v>1041374.11</v>
      </c>
      <c r="D13" s="23">
        <v>1037232.31</v>
      </c>
      <c r="E13" s="23">
        <v>1043374.14</v>
      </c>
      <c r="F13" s="23">
        <v>1035550.74</v>
      </c>
      <c r="G13" s="23">
        <v>0</v>
      </c>
      <c r="H13" s="25">
        <v>0</v>
      </c>
      <c r="I13" s="22">
        <v>0</v>
      </c>
      <c r="J13" s="19">
        <v>0</v>
      </c>
      <c r="K13" s="19">
        <v>0</v>
      </c>
      <c r="L13" s="23">
        <v>0</v>
      </c>
      <c r="M13" s="19">
        <v>0</v>
      </c>
      <c r="N13" s="18">
        <f t="shared" si="3"/>
        <v>5198905.41</v>
      </c>
    </row>
    <row r="14" spans="1:15" x14ac:dyDescent="0.3">
      <c r="A14" s="27" t="s">
        <v>7</v>
      </c>
      <c r="B14" s="17">
        <f>+B15+B16+B17+B18+B19+B20+B21+B22+B23</f>
        <v>1113103</v>
      </c>
      <c r="C14" s="17">
        <f t="shared" ref="C14" si="4">+C15+C16+C17+C18+C19+C20+C21+C22+C23</f>
        <v>1231465.71</v>
      </c>
      <c r="D14" s="17">
        <f t="shared" ref="D14:N14" si="5">+D15+D16+D17+D18+D19+D20+D21+D22+D23</f>
        <v>4009459.36</v>
      </c>
      <c r="E14" s="17">
        <f t="shared" si="5"/>
        <v>3681098.17</v>
      </c>
      <c r="F14" s="17">
        <f t="shared" si="5"/>
        <v>3012470.8899999997</v>
      </c>
      <c r="G14" s="17">
        <f t="shared" si="5"/>
        <v>0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13047597.129999999</v>
      </c>
    </row>
    <row r="15" spans="1:15" x14ac:dyDescent="0.3">
      <c r="A15" s="28" t="s">
        <v>8</v>
      </c>
      <c r="B15" s="23">
        <v>333513.77</v>
      </c>
      <c r="C15" s="23">
        <v>538124.39</v>
      </c>
      <c r="D15" s="23">
        <v>117804</v>
      </c>
      <c r="E15" s="23">
        <v>465137.49</v>
      </c>
      <c r="F15" s="23">
        <v>568258.53</v>
      </c>
      <c r="G15" s="23">
        <v>0</v>
      </c>
      <c r="H15" s="25">
        <v>0</v>
      </c>
      <c r="I15" s="22">
        <v>0</v>
      </c>
      <c r="J15" s="19">
        <v>0</v>
      </c>
      <c r="K15" s="19">
        <v>0</v>
      </c>
      <c r="L15" s="23">
        <v>0</v>
      </c>
      <c r="M15" s="19">
        <v>0</v>
      </c>
      <c r="N15" s="18">
        <f>SUM(B15:M15)</f>
        <v>2022838.18</v>
      </c>
    </row>
    <row r="16" spans="1:15" x14ac:dyDescent="0.3">
      <c r="A16" s="28" t="s">
        <v>9</v>
      </c>
      <c r="B16" s="23">
        <v>200000</v>
      </c>
      <c r="C16" s="23">
        <v>0</v>
      </c>
      <c r="D16" s="23">
        <v>0</v>
      </c>
      <c r="E16" s="23">
        <v>219825.93</v>
      </c>
      <c r="F16" s="23">
        <v>100000.01</v>
      </c>
      <c r="G16" s="23">
        <v>0</v>
      </c>
      <c r="H16" s="25">
        <v>0</v>
      </c>
      <c r="I16" s="22">
        <v>0</v>
      </c>
      <c r="J16" s="19">
        <v>0</v>
      </c>
      <c r="K16" s="19">
        <v>0</v>
      </c>
      <c r="L16" s="23">
        <v>0</v>
      </c>
      <c r="M16" s="19">
        <v>0</v>
      </c>
      <c r="N16" s="18">
        <f t="shared" ref="N16:N23" si="6">SUM(B16:M16)</f>
        <v>519825.94</v>
      </c>
    </row>
    <row r="17" spans="1:14" x14ac:dyDescent="0.3">
      <c r="A17" s="28" t="s">
        <v>10</v>
      </c>
      <c r="B17" s="20">
        <v>239500</v>
      </c>
      <c r="C17" s="20">
        <v>240550</v>
      </c>
      <c r="D17" s="20">
        <v>244700</v>
      </c>
      <c r="E17" s="20">
        <v>240100</v>
      </c>
      <c r="F17" s="20">
        <v>243300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8">
        <f t="shared" si="6"/>
        <v>1208150</v>
      </c>
    </row>
    <row r="18" spans="1:14" s="32" customFormat="1" x14ac:dyDescent="0.3">
      <c r="A18" s="28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5">
        <v>0</v>
      </c>
      <c r="I18" s="22">
        <v>0</v>
      </c>
      <c r="J18" s="19">
        <v>0</v>
      </c>
      <c r="K18" s="19">
        <v>0</v>
      </c>
      <c r="L18" s="23">
        <v>0</v>
      </c>
      <c r="M18" s="19">
        <v>0</v>
      </c>
      <c r="N18" s="18">
        <f t="shared" si="6"/>
        <v>0</v>
      </c>
    </row>
    <row r="19" spans="1:14" x14ac:dyDescent="0.3">
      <c r="A19" s="28" t="s">
        <v>12</v>
      </c>
      <c r="B19" s="23">
        <v>322433.40000000002</v>
      </c>
      <c r="C19" s="23">
        <v>452791.32</v>
      </c>
      <c r="D19" s="23">
        <v>540612.31999999995</v>
      </c>
      <c r="E19" s="23">
        <v>438612.35</v>
      </c>
      <c r="F19" s="23">
        <v>553512.36</v>
      </c>
      <c r="G19" s="23">
        <v>0</v>
      </c>
      <c r="H19" s="25">
        <v>0</v>
      </c>
      <c r="I19" s="22">
        <v>0</v>
      </c>
      <c r="J19" s="19">
        <v>0</v>
      </c>
      <c r="K19" s="19">
        <v>0</v>
      </c>
      <c r="L19" s="23">
        <v>0</v>
      </c>
      <c r="M19" s="19">
        <v>0</v>
      </c>
      <c r="N19" s="18">
        <f t="shared" si="6"/>
        <v>2307961.75</v>
      </c>
    </row>
    <row r="20" spans="1:14" s="32" customFormat="1" x14ac:dyDescent="0.3">
      <c r="A20" s="28" t="s">
        <v>13</v>
      </c>
      <c r="B20" s="23">
        <v>17655.830000000002</v>
      </c>
      <c r="C20" s="23">
        <v>0</v>
      </c>
      <c r="D20" s="23">
        <v>328880.03999999998</v>
      </c>
      <c r="E20" s="23">
        <v>0</v>
      </c>
      <c r="F20" s="23">
        <v>0</v>
      </c>
      <c r="G20" s="23">
        <v>0</v>
      </c>
      <c r="H20" s="25">
        <v>0</v>
      </c>
      <c r="I20" s="22">
        <v>0</v>
      </c>
      <c r="J20" s="19">
        <v>0</v>
      </c>
      <c r="K20" s="19">
        <v>0</v>
      </c>
      <c r="L20" s="23">
        <v>0</v>
      </c>
      <c r="M20" s="19">
        <v>0</v>
      </c>
      <c r="N20" s="18">
        <f t="shared" si="6"/>
        <v>346535.87</v>
      </c>
    </row>
    <row r="21" spans="1:14" x14ac:dyDescent="0.3">
      <c r="A21" s="28" t="s">
        <v>14</v>
      </c>
      <c r="B21" s="23">
        <v>0</v>
      </c>
      <c r="C21" s="23">
        <v>0</v>
      </c>
      <c r="D21" s="23">
        <v>501863</v>
      </c>
      <c r="E21" s="23">
        <v>834597</v>
      </c>
      <c r="F21" s="23">
        <v>0</v>
      </c>
      <c r="G21" s="23">
        <v>0</v>
      </c>
      <c r="H21" s="25">
        <v>0</v>
      </c>
      <c r="I21" s="22">
        <v>0</v>
      </c>
      <c r="J21" s="19">
        <v>0</v>
      </c>
      <c r="K21" s="19">
        <v>0</v>
      </c>
      <c r="L21" s="23">
        <v>0</v>
      </c>
      <c r="M21" s="19">
        <v>0</v>
      </c>
      <c r="N21" s="18">
        <f t="shared" si="6"/>
        <v>1336460</v>
      </c>
    </row>
    <row r="22" spans="1:14" x14ac:dyDescent="0.3">
      <c r="A22" s="28" t="s">
        <v>15</v>
      </c>
      <c r="B22" s="20">
        <v>0</v>
      </c>
      <c r="C22" s="20">
        <v>0</v>
      </c>
      <c r="D22" s="20">
        <v>2275600</v>
      </c>
      <c r="E22" s="20">
        <v>1482825.4</v>
      </c>
      <c r="F22" s="20">
        <v>1547399.99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18">
        <f t="shared" si="6"/>
        <v>5305825.3899999997</v>
      </c>
    </row>
    <row r="23" spans="1:14" x14ac:dyDescent="0.3">
      <c r="A23" s="28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5">
        <v>0</v>
      </c>
      <c r="I23" s="22">
        <v>0</v>
      </c>
      <c r="J23" s="19">
        <v>0</v>
      </c>
      <c r="K23" s="19">
        <v>0</v>
      </c>
      <c r="L23" s="23">
        <v>0</v>
      </c>
      <c r="M23" s="19">
        <v>0</v>
      </c>
      <c r="N23" s="18">
        <f t="shared" si="6"/>
        <v>0</v>
      </c>
    </row>
    <row r="24" spans="1:14" x14ac:dyDescent="0.3">
      <c r="A24" s="27" t="s">
        <v>17</v>
      </c>
      <c r="B24" s="17">
        <f>+B25+B26+B27+B28+B29+B30+B31+B32+B33</f>
        <v>0</v>
      </c>
      <c r="C24" s="17">
        <f t="shared" ref="C24" si="7">+C25+C26+C27+C28+C29+C30+C31+C32+C33</f>
        <v>2246655.7000000002</v>
      </c>
      <c r="D24" s="17">
        <f>+D25+D26+D27+D28+D29+D30+D31+D32+D33</f>
        <v>23092023.489999998</v>
      </c>
      <c r="E24" s="17">
        <f t="shared" ref="E24" si="8">+E25+E26+E27+E28+E29+E30+E31+E32+E33</f>
        <v>10859090.109999999</v>
      </c>
      <c r="F24" s="17">
        <f t="shared" ref="F24:N24" si="9">+F25+F26+F27+F28+F29+F30+F31+F32+F33</f>
        <v>3344467.58</v>
      </c>
      <c r="G24" s="17">
        <f t="shared" si="9"/>
        <v>0</v>
      </c>
      <c r="H24" s="17">
        <f t="shared" si="9"/>
        <v>0</v>
      </c>
      <c r="I24" s="17">
        <f t="shared" si="9"/>
        <v>0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39542236.879999995</v>
      </c>
    </row>
    <row r="25" spans="1:14" x14ac:dyDescent="0.3">
      <c r="A25" s="28" t="s">
        <v>18</v>
      </c>
      <c r="B25" s="23">
        <v>0</v>
      </c>
      <c r="C25" s="23">
        <v>68883.320000000007</v>
      </c>
      <c r="D25" s="23">
        <v>17400</v>
      </c>
      <c r="E25" s="23">
        <v>60857.83</v>
      </c>
      <c r="F25" s="23">
        <v>0</v>
      </c>
      <c r="G25" s="23">
        <v>0</v>
      </c>
      <c r="H25" s="25">
        <v>0</v>
      </c>
      <c r="I25" s="22">
        <v>0</v>
      </c>
      <c r="J25" s="19">
        <v>0</v>
      </c>
      <c r="K25" s="19">
        <v>0</v>
      </c>
      <c r="L25" s="23">
        <v>0</v>
      </c>
      <c r="M25" s="19">
        <v>0</v>
      </c>
      <c r="N25" s="18">
        <f>SUM(B25:M25)</f>
        <v>147141.15000000002</v>
      </c>
    </row>
    <row r="26" spans="1:14" x14ac:dyDescent="0.3">
      <c r="A26" s="28" t="s">
        <v>19</v>
      </c>
      <c r="B26" s="23">
        <v>0</v>
      </c>
      <c r="C26" s="23">
        <v>1185772.3799999999</v>
      </c>
      <c r="D26" s="23">
        <v>21957752.91</v>
      </c>
      <c r="E26" s="23">
        <v>9647568.3399999999</v>
      </c>
      <c r="F26" s="23">
        <v>2494776.9500000002</v>
      </c>
      <c r="G26" s="23">
        <v>0</v>
      </c>
      <c r="H26" s="25">
        <v>0</v>
      </c>
      <c r="I26" s="22">
        <v>0</v>
      </c>
      <c r="J26" s="19">
        <v>0</v>
      </c>
      <c r="K26" s="19">
        <v>0</v>
      </c>
      <c r="L26" s="23">
        <v>0</v>
      </c>
      <c r="M26" s="19">
        <v>0</v>
      </c>
      <c r="N26" s="18">
        <f t="shared" ref="N26:N33" si="10">SUM(B26:M26)</f>
        <v>35285870.579999998</v>
      </c>
    </row>
    <row r="27" spans="1:14" x14ac:dyDescent="0.3">
      <c r="A27" s="28" t="s">
        <v>20</v>
      </c>
      <c r="B27" s="23">
        <v>0</v>
      </c>
      <c r="C27" s="20">
        <v>0</v>
      </c>
      <c r="D27" s="20">
        <v>0</v>
      </c>
      <c r="E27" s="20">
        <v>0</v>
      </c>
      <c r="F27" s="20">
        <v>248316.84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18">
        <f t="shared" si="10"/>
        <v>248316.84</v>
      </c>
    </row>
    <row r="28" spans="1:14" x14ac:dyDescent="0.3">
      <c r="A28" s="28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5">
        <v>0</v>
      </c>
      <c r="I28" s="22">
        <v>0</v>
      </c>
      <c r="J28" s="19">
        <v>0</v>
      </c>
      <c r="K28" s="19">
        <v>0</v>
      </c>
      <c r="L28" s="23">
        <v>0</v>
      </c>
      <c r="M28" s="19">
        <v>0</v>
      </c>
      <c r="N28" s="18">
        <f t="shared" si="10"/>
        <v>0</v>
      </c>
    </row>
    <row r="29" spans="1:14" x14ac:dyDescent="0.3">
      <c r="A29" s="28" t="s">
        <v>22</v>
      </c>
      <c r="B29" s="20">
        <v>0</v>
      </c>
      <c r="C29" s="23">
        <v>0</v>
      </c>
      <c r="D29" s="23">
        <v>0</v>
      </c>
      <c r="E29" s="23">
        <v>142910.04</v>
      </c>
      <c r="F29" s="23">
        <v>0</v>
      </c>
      <c r="G29" s="23">
        <v>0</v>
      </c>
      <c r="H29" s="25">
        <v>0</v>
      </c>
      <c r="I29" s="22">
        <v>0</v>
      </c>
      <c r="J29" s="19">
        <v>0</v>
      </c>
      <c r="K29" s="19">
        <v>0</v>
      </c>
      <c r="L29" s="23">
        <v>0</v>
      </c>
      <c r="M29" s="19">
        <v>0</v>
      </c>
      <c r="N29" s="18">
        <f t="shared" si="10"/>
        <v>142910.04</v>
      </c>
    </row>
    <row r="30" spans="1:14" x14ac:dyDescent="0.3">
      <c r="A30" s="28" t="s">
        <v>23</v>
      </c>
      <c r="B30" s="20">
        <v>0</v>
      </c>
      <c r="C30" s="23">
        <v>0</v>
      </c>
      <c r="D30" s="23">
        <v>0</v>
      </c>
      <c r="E30" s="23">
        <v>505753.9</v>
      </c>
      <c r="F30" s="23">
        <v>0</v>
      </c>
      <c r="G30" s="23">
        <v>0</v>
      </c>
      <c r="H30" s="25">
        <v>0</v>
      </c>
      <c r="I30" s="22">
        <v>0</v>
      </c>
      <c r="J30" s="19">
        <v>0</v>
      </c>
      <c r="K30" s="19">
        <v>0</v>
      </c>
      <c r="L30" s="23">
        <v>0</v>
      </c>
      <c r="M30" s="19">
        <v>0</v>
      </c>
      <c r="N30" s="18">
        <f t="shared" si="10"/>
        <v>505753.9</v>
      </c>
    </row>
    <row r="31" spans="1:14" x14ac:dyDescent="0.3">
      <c r="A31" s="28" t="s">
        <v>24</v>
      </c>
      <c r="B31" s="23">
        <v>0</v>
      </c>
      <c r="C31" s="23">
        <v>992000</v>
      </c>
      <c r="D31" s="23">
        <v>502000</v>
      </c>
      <c r="E31" s="23">
        <v>502000</v>
      </c>
      <c r="F31" s="23">
        <v>601373.79</v>
      </c>
      <c r="G31" s="23">
        <v>0</v>
      </c>
      <c r="H31" s="25">
        <v>0</v>
      </c>
      <c r="I31" s="22">
        <v>0</v>
      </c>
      <c r="J31" s="19">
        <v>0</v>
      </c>
      <c r="K31" s="19">
        <v>0</v>
      </c>
      <c r="L31" s="23">
        <v>0</v>
      </c>
      <c r="M31" s="19">
        <v>0</v>
      </c>
      <c r="N31" s="18">
        <f t="shared" si="10"/>
        <v>2597373.79</v>
      </c>
    </row>
    <row r="32" spans="1:14" x14ac:dyDescent="0.3">
      <c r="A32" s="28" t="s">
        <v>25</v>
      </c>
      <c r="B32" s="23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18">
        <f t="shared" si="10"/>
        <v>0</v>
      </c>
    </row>
    <row r="33" spans="1:14" x14ac:dyDescent="0.3">
      <c r="A33" s="28" t="s">
        <v>26</v>
      </c>
      <c r="B33" s="23">
        <v>0</v>
      </c>
      <c r="C33" s="23">
        <v>0</v>
      </c>
      <c r="D33" s="23">
        <v>614870.57999999996</v>
      </c>
      <c r="E33" s="23">
        <v>0</v>
      </c>
      <c r="F33" s="23">
        <v>0</v>
      </c>
      <c r="G33" s="23">
        <v>0</v>
      </c>
      <c r="H33" s="25">
        <v>0</v>
      </c>
      <c r="I33" s="22">
        <v>0</v>
      </c>
      <c r="J33" s="19">
        <v>0</v>
      </c>
      <c r="K33" s="19">
        <v>0</v>
      </c>
      <c r="L33" s="23">
        <v>0</v>
      </c>
      <c r="M33" s="19">
        <v>0</v>
      </c>
      <c r="N33" s="18">
        <f t="shared" si="10"/>
        <v>614870.57999999996</v>
      </c>
    </row>
    <row r="34" spans="1:14" x14ac:dyDescent="0.3">
      <c r="A34" s="27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 x14ac:dyDescent="0.3">
      <c r="A35" s="28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x14ac:dyDescent="0.3">
      <c r="A36" s="28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 x14ac:dyDescent="0.3">
      <c r="A37" s="28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 x14ac:dyDescent="0.3">
      <c r="A38" s="28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3">
      <c r="A39" s="28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 x14ac:dyDescent="0.3">
      <c r="A40" s="28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 x14ac:dyDescent="0.3">
      <c r="A41" s="28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 x14ac:dyDescent="0.3">
      <c r="A42" s="28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 x14ac:dyDescent="0.3">
      <c r="A43" s="27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30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 x14ac:dyDescent="0.3">
      <c r="A44" s="28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x14ac:dyDescent="0.3">
      <c r="A45" s="28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 x14ac:dyDescent="0.3">
      <c r="A46" s="28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 x14ac:dyDescent="0.3">
      <c r="A47" s="28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 x14ac:dyDescent="0.3">
      <c r="A48" s="28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 x14ac:dyDescent="0.3">
      <c r="A49" s="28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 x14ac:dyDescent="0.3">
      <c r="A50" s="27" t="s">
        <v>43</v>
      </c>
      <c r="B50" s="24">
        <f>+B51+B52+B53+B54+B55+B56+B57+B58+B59</f>
        <v>0</v>
      </c>
      <c r="C50" s="24">
        <f t="shared" ref="C50" si="16">+C51+C52+C53+C54+C55+C56+C57+C58+C59</f>
        <v>0</v>
      </c>
      <c r="D50" s="24">
        <f t="shared" ref="D50:N50" si="17">+D51+D52+D53+D54+D55+D56+D57+D58+D59</f>
        <v>0</v>
      </c>
      <c r="E50" s="24">
        <f t="shared" si="17"/>
        <v>200000</v>
      </c>
      <c r="F50" s="24">
        <f t="shared" si="17"/>
        <v>121637.95999999999</v>
      </c>
      <c r="G50" s="24">
        <f t="shared" si="17"/>
        <v>0</v>
      </c>
      <c r="H50" s="24">
        <f t="shared" si="17"/>
        <v>0</v>
      </c>
      <c r="I50" s="24">
        <f t="shared" si="17"/>
        <v>0</v>
      </c>
      <c r="J50" s="24">
        <f t="shared" si="17"/>
        <v>0</v>
      </c>
      <c r="K50" s="30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321637.96000000002</v>
      </c>
    </row>
    <row r="51" spans="1:14" x14ac:dyDescent="0.3">
      <c r="A51" s="28" t="s">
        <v>44</v>
      </c>
      <c r="B51" s="23">
        <v>0</v>
      </c>
      <c r="C51" s="23">
        <v>0</v>
      </c>
      <c r="D51" s="23">
        <v>0</v>
      </c>
      <c r="E51" s="23">
        <v>200000</v>
      </c>
      <c r="F51" s="23">
        <v>99238</v>
      </c>
      <c r="G51" s="23">
        <v>0</v>
      </c>
      <c r="H51" s="25">
        <v>0</v>
      </c>
      <c r="I51" s="22">
        <v>0</v>
      </c>
      <c r="J51" s="19">
        <v>0</v>
      </c>
      <c r="K51" s="19">
        <v>0</v>
      </c>
      <c r="L51" s="23">
        <v>0</v>
      </c>
      <c r="M51" s="19">
        <v>0</v>
      </c>
      <c r="N51" s="18">
        <f t="shared" si="15"/>
        <v>299238</v>
      </c>
    </row>
    <row r="52" spans="1:14" x14ac:dyDescent="0.3">
      <c r="A52" s="28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5">
        <v>0</v>
      </c>
      <c r="I52" s="22">
        <v>0</v>
      </c>
      <c r="J52" s="19">
        <v>0</v>
      </c>
      <c r="K52" s="19">
        <v>0</v>
      </c>
      <c r="L52" s="23">
        <v>0</v>
      </c>
      <c r="M52" s="19">
        <v>0</v>
      </c>
      <c r="N52" s="18">
        <f t="shared" si="15"/>
        <v>0</v>
      </c>
    </row>
    <row r="53" spans="1:14" x14ac:dyDescent="0.3">
      <c r="A53" s="28" t="s">
        <v>46</v>
      </c>
      <c r="B53" s="23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18">
        <f t="shared" si="15"/>
        <v>0</v>
      </c>
    </row>
    <row r="54" spans="1:14" x14ac:dyDescent="0.3">
      <c r="A54" s="28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5">
        <v>0</v>
      </c>
      <c r="I54" s="22">
        <v>0</v>
      </c>
      <c r="J54" s="19">
        <v>0</v>
      </c>
      <c r="K54" s="19">
        <v>0</v>
      </c>
      <c r="L54" s="23">
        <v>0</v>
      </c>
      <c r="M54" s="19">
        <v>0</v>
      </c>
      <c r="N54" s="18">
        <f t="shared" si="15"/>
        <v>0</v>
      </c>
    </row>
    <row r="55" spans="1:14" x14ac:dyDescent="0.3">
      <c r="A55" s="28" t="s">
        <v>48</v>
      </c>
      <c r="B55" s="20">
        <v>0</v>
      </c>
      <c r="C55" s="23">
        <v>0</v>
      </c>
      <c r="D55" s="23">
        <v>0</v>
      </c>
      <c r="E55" s="23">
        <v>0</v>
      </c>
      <c r="F55" s="23">
        <v>22399.96</v>
      </c>
      <c r="G55" s="23">
        <v>0</v>
      </c>
      <c r="H55" s="25">
        <v>0</v>
      </c>
      <c r="I55" s="22">
        <v>0</v>
      </c>
      <c r="J55" s="19">
        <v>0</v>
      </c>
      <c r="K55" s="19">
        <v>0</v>
      </c>
      <c r="L55" s="23">
        <v>0</v>
      </c>
      <c r="M55" s="19">
        <v>0</v>
      </c>
      <c r="N55" s="18">
        <f t="shared" si="15"/>
        <v>22399.96</v>
      </c>
    </row>
    <row r="56" spans="1:14" x14ac:dyDescent="0.3">
      <c r="A56" s="28" t="s">
        <v>49</v>
      </c>
      <c r="B56" s="20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5">
        <v>0</v>
      </c>
      <c r="I56" s="22">
        <v>0</v>
      </c>
      <c r="J56" s="19">
        <v>0</v>
      </c>
      <c r="K56" s="19">
        <v>0</v>
      </c>
      <c r="L56" s="23">
        <v>0</v>
      </c>
      <c r="M56" s="19">
        <v>0</v>
      </c>
      <c r="N56" s="18">
        <f t="shared" si="15"/>
        <v>0</v>
      </c>
    </row>
    <row r="57" spans="1:14" x14ac:dyDescent="0.3">
      <c r="A57" s="28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5">
        <v>0</v>
      </c>
      <c r="I57" s="22">
        <v>0</v>
      </c>
      <c r="J57" s="19">
        <v>0</v>
      </c>
      <c r="K57" s="19">
        <v>0</v>
      </c>
      <c r="L57" s="23">
        <v>0</v>
      </c>
      <c r="M57" s="19">
        <v>0</v>
      </c>
      <c r="N57" s="18">
        <f t="shared" si="15"/>
        <v>0</v>
      </c>
    </row>
    <row r="58" spans="1:14" x14ac:dyDescent="0.3">
      <c r="A58" s="28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0">
        <v>0</v>
      </c>
      <c r="M58" s="23">
        <v>0</v>
      </c>
      <c r="N58" s="18">
        <f t="shared" si="15"/>
        <v>0</v>
      </c>
    </row>
    <row r="59" spans="1:14" x14ac:dyDescent="0.3">
      <c r="A59" s="28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 x14ac:dyDescent="0.3">
      <c r="A60" s="27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 x14ac:dyDescent="0.3">
      <c r="A61" s="28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 x14ac:dyDescent="0.3">
      <c r="A62" s="28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 x14ac:dyDescent="0.3">
      <c r="A63" s="28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 x14ac:dyDescent="0.3">
      <c r="A64" s="28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 x14ac:dyDescent="0.3">
      <c r="A65" s="27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 x14ac:dyDescent="0.3">
      <c r="A66" s="28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 x14ac:dyDescent="0.3">
      <c r="A67" s="28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 x14ac:dyDescent="0.3">
      <c r="A68" s="27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 x14ac:dyDescent="0.3">
      <c r="A69" s="28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 x14ac:dyDescent="0.3">
      <c r="A70" s="28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 x14ac:dyDescent="0.3">
      <c r="A71" s="28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 x14ac:dyDescent="0.3">
      <c r="A72" s="26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 x14ac:dyDescent="0.3">
      <c r="A73" s="27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 x14ac:dyDescent="0.3">
      <c r="A74" s="28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 x14ac:dyDescent="0.3">
      <c r="A75" s="28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 x14ac:dyDescent="0.3">
      <c r="A76" s="27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 x14ac:dyDescent="0.3">
      <c r="A77" s="28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 x14ac:dyDescent="0.3">
      <c r="A78" s="28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 x14ac:dyDescent="0.3">
      <c r="A79" s="27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 x14ac:dyDescent="0.3">
      <c r="A80" s="28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 x14ac:dyDescent="0.3">
      <c r="A81" s="43" t="s">
        <v>65</v>
      </c>
      <c r="B81" s="21">
        <f>+B7</f>
        <v>9212167.1900000013</v>
      </c>
      <c r="C81" s="21">
        <f t="shared" ref="C81" si="32">+C7</f>
        <v>11577185.600000001</v>
      </c>
      <c r="D81" s="21">
        <f t="shared" ref="D81:M81" si="33">+D7</f>
        <v>35160089.539999999</v>
      </c>
      <c r="E81" s="21">
        <f t="shared" si="33"/>
        <v>23359912.699999999</v>
      </c>
      <c r="F81" s="21">
        <f>+F7</f>
        <v>20784887.880000003</v>
      </c>
      <c r="G81" s="21">
        <f t="shared" si="33"/>
        <v>0</v>
      </c>
      <c r="H81" s="21">
        <f t="shared" si="33"/>
        <v>0</v>
      </c>
      <c r="I81" s="21">
        <f t="shared" si="33"/>
        <v>0</v>
      </c>
      <c r="J81" s="21">
        <f t="shared" si="33"/>
        <v>0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100094242.90999998</v>
      </c>
    </row>
    <row r="82" spans="1:14" x14ac:dyDescent="0.3">
      <c r="A82" s="44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 x14ac:dyDescent="0.3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 x14ac:dyDescent="0.3">
      <c r="A84" s="32" t="s">
        <v>102</v>
      </c>
      <c r="B84" s="32" t="s">
        <v>106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 x14ac:dyDescent="0.3">
      <c r="A85" s="32" t="s">
        <v>103</v>
      </c>
      <c r="B85" s="32" t="s">
        <v>110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1"/>
      <c r="N85" s="32"/>
    </row>
    <row r="86" spans="1:14" x14ac:dyDescent="0.3">
      <c r="A86" s="31" t="s">
        <v>101</v>
      </c>
      <c r="B86" s="31" t="s">
        <v>109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ARELIS</cp:lastModifiedBy>
  <cp:lastPrinted>2025-06-04T14:11:05Z</cp:lastPrinted>
  <dcterms:created xsi:type="dcterms:W3CDTF">2021-07-29T18:58:50Z</dcterms:created>
  <dcterms:modified xsi:type="dcterms:W3CDTF">2025-06-04T14:12:54Z</dcterms:modified>
</cp:coreProperties>
</file>