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4\Diciembre\presupuesto\"/>
    </mc:Choice>
  </mc:AlternateContent>
  <xr:revisionPtr revIDLastSave="0" documentId="13_ncr:1_{84F69BDE-4FAE-4B6D-9D04-BB711FC6213E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Aprobado'!$A$1:$E$91</definedName>
    <definedName name="_xlnm.Print_Area" localSheetId="1">'P2 Presupuesto Aprobado-Ejec '!$A$1:$P$83</definedName>
    <definedName name="_xlnm.Print_Area" localSheetId="2">'P3 Ejecucion '!$A$1:$N$86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  <c r="P10" i="2" l="1"/>
  <c r="P11" i="2"/>
  <c r="P12" i="2"/>
  <c r="P13" i="2"/>
  <c r="P14" i="2"/>
  <c r="P24" i="2" l="1"/>
  <c r="P33" i="2"/>
  <c r="P34" i="2"/>
  <c r="E79" i="3" l="1"/>
  <c r="E76" i="3"/>
  <c r="E73" i="3"/>
  <c r="E68" i="3"/>
  <c r="E65" i="3"/>
  <c r="E60" i="3"/>
  <c r="E50" i="3"/>
  <c r="E43" i="3"/>
  <c r="E34" i="3"/>
  <c r="E24" i="3"/>
  <c r="E14" i="3"/>
  <c r="E8" i="3"/>
  <c r="E7" i="3" l="1"/>
  <c r="E81" i="3" s="1"/>
  <c r="E72" i="3"/>
  <c r="O9" i="2" l="1"/>
  <c r="O15" i="2"/>
  <c r="O25" i="2"/>
  <c r="O35" i="2"/>
  <c r="O44" i="2"/>
  <c r="O51" i="2"/>
  <c r="O61" i="2"/>
  <c r="O66" i="2"/>
  <c r="O69" i="2"/>
  <c r="O74" i="2"/>
  <c r="O77" i="2"/>
  <c r="O80" i="2"/>
  <c r="P52" i="2"/>
  <c r="N80" i="2"/>
  <c r="N77" i="2"/>
  <c r="N74" i="2"/>
  <c r="N73" i="2" s="1"/>
  <c r="N69" i="2"/>
  <c r="N66" i="2"/>
  <c r="N61" i="2"/>
  <c r="N51" i="2"/>
  <c r="N44" i="2"/>
  <c r="N35" i="2"/>
  <c r="N25" i="2"/>
  <c r="N15" i="2"/>
  <c r="N9" i="2"/>
  <c r="K79" i="3"/>
  <c r="K76" i="3"/>
  <c r="K73" i="3"/>
  <c r="K72" i="3" s="1"/>
  <c r="K68" i="3"/>
  <c r="K65" i="3"/>
  <c r="K60" i="3"/>
  <c r="K50" i="3"/>
  <c r="K43" i="3"/>
  <c r="K34" i="3"/>
  <c r="K24" i="3"/>
  <c r="K14" i="3"/>
  <c r="K8" i="3"/>
  <c r="D80" i="1"/>
  <c r="D77" i="1"/>
  <c r="D74" i="1"/>
  <c r="D73" i="1" s="1"/>
  <c r="D69" i="1"/>
  <c r="D66" i="1"/>
  <c r="D61" i="1"/>
  <c r="D51" i="1"/>
  <c r="D25" i="1"/>
  <c r="D15" i="1"/>
  <c r="C80" i="2"/>
  <c r="C77" i="2"/>
  <c r="C74" i="2"/>
  <c r="C73" i="2" s="1"/>
  <c r="C69" i="2"/>
  <c r="C66" i="2"/>
  <c r="C61" i="2"/>
  <c r="C51" i="2"/>
  <c r="C25" i="2"/>
  <c r="C15" i="2"/>
  <c r="M51" i="2"/>
  <c r="J14" i="3"/>
  <c r="C79" i="3"/>
  <c r="C76" i="3"/>
  <c r="C73" i="3"/>
  <c r="C68" i="3"/>
  <c r="C65" i="3"/>
  <c r="C60" i="3"/>
  <c r="C50" i="3"/>
  <c r="C43" i="3"/>
  <c r="C34" i="3"/>
  <c r="C24" i="3"/>
  <c r="C14" i="3"/>
  <c r="C8" i="3"/>
  <c r="E9" i="2"/>
  <c r="B14" i="3"/>
  <c r="B24" i="3"/>
  <c r="B80" i="2"/>
  <c r="B77" i="2"/>
  <c r="B74" i="2"/>
  <c r="B73" i="2" s="1"/>
  <c r="B69" i="2"/>
  <c r="B66" i="2"/>
  <c r="B61" i="2"/>
  <c r="B51" i="2"/>
  <c r="B25" i="2"/>
  <c r="B15" i="2"/>
  <c r="B9" i="2"/>
  <c r="O73" i="2" l="1"/>
  <c r="K7" i="3"/>
  <c r="K81" i="3" s="1"/>
  <c r="N8" i="2"/>
  <c r="N82" i="2" s="1"/>
  <c r="O8" i="2"/>
  <c r="O82" i="2" s="1"/>
  <c r="B8" i="2"/>
  <c r="B82" i="2" s="1"/>
  <c r="C72" i="3"/>
  <c r="C7" i="3" s="1"/>
  <c r="C81" i="3" s="1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F79" i="3"/>
  <c r="G79" i="3"/>
  <c r="H79" i="3"/>
  <c r="I79" i="3"/>
  <c r="J79" i="3"/>
  <c r="L79" i="3"/>
  <c r="M79" i="3"/>
  <c r="D76" i="3"/>
  <c r="F76" i="3"/>
  <c r="G76" i="3"/>
  <c r="H76" i="3"/>
  <c r="I76" i="3"/>
  <c r="J76" i="3"/>
  <c r="L76" i="3"/>
  <c r="M76" i="3"/>
  <c r="D73" i="3"/>
  <c r="F73" i="3"/>
  <c r="G73" i="3"/>
  <c r="H73" i="3"/>
  <c r="I73" i="3"/>
  <c r="J73" i="3"/>
  <c r="L73" i="3"/>
  <c r="L72" i="3" s="1"/>
  <c r="M73" i="3"/>
  <c r="F68" i="3"/>
  <c r="G68" i="3"/>
  <c r="H68" i="3"/>
  <c r="I68" i="3"/>
  <c r="J68" i="3"/>
  <c r="L68" i="3"/>
  <c r="M68" i="3"/>
  <c r="D65" i="3"/>
  <c r="F65" i="3"/>
  <c r="G65" i="3"/>
  <c r="H65" i="3"/>
  <c r="I65" i="3"/>
  <c r="J65" i="3"/>
  <c r="L65" i="3"/>
  <c r="M65" i="3"/>
  <c r="D60" i="3"/>
  <c r="F60" i="3"/>
  <c r="G60" i="3"/>
  <c r="H60" i="3"/>
  <c r="I60" i="3"/>
  <c r="J60" i="3"/>
  <c r="L60" i="3"/>
  <c r="M60" i="3"/>
  <c r="D50" i="3"/>
  <c r="F50" i="3"/>
  <c r="G50" i="3"/>
  <c r="H50" i="3"/>
  <c r="I50" i="3"/>
  <c r="J50" i="3"/>
  <c r="L50" i="3"/>
  <c r="M50" i="3"/>
  <c r="D43" i="3"/>
  <c r="F43" i="3"/>
  <c r="G43" i="3"/>
  <c r="H43" i="3"/>
  <c r="I43" i="3"/>
  <c r="J43" i="3"/>
  <c r="L43" i="3"/>
  <c r="M43" i="3"/>
  <c r="D34" i="3"/>
  <c r="F34" i="3"/>
  <c r="G34" i="3"/>
  <c r="H34" i="3"/>
  <c r="I34" i="3"/>
  <c r="J34" i="3"/>
  <c r="L34" i="3"/>
  <c r="M34" i="3"/>
  <c r="F24" i="3"/>
  <c r="G24" i="3"/>
  <c r="H24" i="3"/>
  <c r="I24" i="3"/>
  <c r="J24" i="3"/>
  <c r="L24" i="3"/>
  <c r="M24" i="3"/>
  <c r="D14" i="3"/>
  <c r="F14" i="3"/>
  <c r="G14" i="3"/>
  <c r="H14" i="3"/>
  <c r="I14" i="3"/>
  <c r="L14" i="3"/>
  <c r="M14" i="3"/>
  <c r="D8" i="3"/>
  <c r="F8" i="3"/>
  <c r="G8" i="3"/>
  <c r="H8" i="3"/>
  <c r="I8" i="3"/>
  <c r="J8" i="3"/>
  <c r="L8" i="3"/>
  <c r="M8" i="3"/>
  <c r="B79" i="3"/>
  <c r="B76" i="3"/>
  <c r="B73" i="3"/>
  <c r="B68" i="3"/>
  <c r="B65" i="3"/>
  <c r="B60" i="3"/>
  <c r="B50" i="3"/>
  <c r="B43" i="3"/>
  <c r="B34" i="3"/>
  <c r="B8" i="3"/>
  <c r="C15" i="1"/>
  <c r="D9" i="1"/>
  <c r="C9" i="1"/>
  <c r="P16" i="2"/>
  <c r="P17" i="2"/>
  <c r="P18" i="2"/>
  <c r="P19" i="2"/>
  <c r="P20" i="2"/>
  <c r="P21" i="2"/>
  <c r="P22" i="2"/>
  <c r="P23" i="2"/>
  <c r="P26" i="2"/>
  <c r="P27" i="2"/>
  <c r="P28" i="2"/>
  <c r="P29" i="2"/>
  <c r="P30" i="2"/>
  <c r="P31" i="2"/>
  <c r="P32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3" i="2"/>
  <c r="P54" i="2"/>
  <c r="P55" i="2"/>
  <c r="P56" i="2"/>
  <c r="P57" i="2"/>
  <c r="P58" i="2"/>
  <c r="P59" i="2"/>
  <c r="P60" i="2"/>
  <c r="P62" i="2"/>
  <c r="P63" i="2"/>
  <c r="P64" i="2"/>
  <c r="P65" i="2"/>
  <c r="P67" i="2"/>
  <c r="P68" i="2"/>
  <c r="P70" i="2"/>
  <c r="P71" i="2"/>
  <c r="P72" i="2"/>
  <c r="P75" i="2"/>
  <c r="P76" i="2"/>
  <c r="P78" i="2"/>
  <c r="P79" i="2"/>
  <c r="P81" i="2"/>
  <c r="P80" i="2" s="1"/>
  <c r="M80" i="2"/>
  <c r="M77" i="2"/>
  <c r="M74" i="2"/>
  <c r="M69" i="2"/>
  <c r="M66" i="2"/>
  <c r="M61" i="2"/>
  <c r="M44" i="2"/>
  <c r="M35" i="2"/>
  <c r="M25" i="2"/>
  <c r="M15" i="2"/>
  <c r="M9" i="2"/>
  <c r="L80" i="2"/>
  <c r="L77" i="2"/>
  <c r="L74" i="2"/>
  <c r="L69" i="2"/>
  <c r="L66" i="2"/>
  <c r="L61" i="2"/>
  <c r="L51" i="2"/>
  <c r="L44" i="2"/>
  <c r="L35" i="2"/>
  <c r="L25" i="2"/>
  <c r="L15" i="2"/>
  <c r="L9" i="2"/>
  <c r="K80" i="2"/>
  <c r="K77" i="2"/>
  <c r="K74" i="2"/>
  <c r="K69" i="2"/>
  <c r="K66" i="2"/>
  <c r="K61" i="2"/>
  <c r="K51" i="2"/>
  <c r="K44" i="2"/>
  <c r="K35" i="2"/>
  <c r="K25" i="2"/>
  <c r="K15" i="2"/>
  <c r="K9" i="2"/>
  <c r="J80" i="2"/>
  <c r="J77" i="2"/>
  <c r="J74" i="2"/>
  <c r="J69" i="2"/>
  <c r="J66" i="2"/>
  <c r="J61" i="2"/>
  <c r="J51" i="2"/>
  <c r="J44" i="2"/>
  <c r="J35" i="2"/>
  <c r="J25" i="2"/>
  <c r="J15" i="2"/>
  <c r="J9" i="2"/>
  <c r="I9" i="2"/>
  <c r="I80" i="2"/>
  <c r="I77" i="2"/>
  <c r="I74" i="2"/>
  <c r="I69" i="2"/>
  <c r="I66" i="2"/>
  <c r="I61" i="2"/>
  <c r="I51" i="2"/>
  <c r="I44" i="2"/>
  <c r="I35" i="2"/>
  <c r="I25" i="2"/>
  <c r="I15" i="2"/>
  <c r="H80" i="2"/>
  <c r="H77" i="2"/>
  <c r="H74" i="2"/>
  <c r="H69" i="2"/>
  <c r="H66" i="2"/>
  <c r="H61" i="2"/>
  <c r="H51" i="2"/>
  <c r="H44" i="2"/>
  <c r="H35" i="2"/>
  <c r="H25" i="2"/>
  <c r="H15" i="2"/>
  <c r="H9" i="2"/>
  <c r="G80" i="2"/>
  <c r="G77" i="2"/>
  <c r="G74" i="2"/>
  <c r="G69" i="2"/>
  <c r="G66" i="2"/>
  <c r="G61" i="2"/>
  <c r="G51" i="2"/>
  <c r="G44" i="2"/>
  <c r="G35" i="2"/>
  <c r="G25" i="2"/>
  <c r="G15" i="2"/>
  <c r="G9" i="2"/>
  <c r="F80" i="2"/>
  <c r="F77" i="2"/>
  <c r="F74" i="2"/>
  <c r="F69" i="2"/>
  <c r="F66" i="2"/>
  <c r="F61" i="2"/>
  <c r="F51" i="2"/>
  <c r="F44" i="2"/>
  <c r="F35" i="2"/>
  <c r="F25" i="2"/>
  <c r="F15" i="2"/>
  <c r="F9" i="2"/>
  <c r="E80" i="2"/>
  <c r="E77" i="2"/>
  <c r="E74" i="2"/>
  <c r="E69" i="2"/>
  <c r="E66" i="2"/>
  <c r="E61" i="2"/>
  <c r="E51" i="2"/>
  <c r="E44" i="2"/>
  <c r="E35" i="2"/>
  <c r="E15" i="2"/>
  <c r="D77" i="2"/>
  <c r="D74" i="2"/>
  <c r="D69" i="2"/>
  <c r="D66" i="2"/>
  <c r="D61" i="2"/>
  <c r="D51" i="2"/>
  <c r="D44" i="2"/>
  <c r="D35" i="2"/>
  <c r="D25" i="2"/>
  <c r="D15" i="2"/>
  <c r="D9" i="2"/>
  <c r="C9" i="2"/>
  <c r="P69" i="2" l="1"/>
  <c r="P9" i="2"/>
  <c r="P77" i="2"/>
  <c r="P51" i="2"/>
  <c r="P74" i="2"/>
  <c r="P66" i="2"/>
  <c r="P44" i="2"/>
  <c r="P35" i="2"/>
  <c r="E73" i="2"/>
  <c r="E8" i="2" s="1"/>
  <c r="E82" i="2" s="1"/>
  <c r="P61" i="2"/>
  <c r="M73" i="2"/>
  <c r="M8" i="2" s="1"/>
  <c r="M82" i="2" s="1"/>
  <c r="P25" i="2"/>
  <c r="G72" i="3"/>
  <c r="G7" i="3" s="1"/>
  <c r="G81" i="3" s="1"/>
  <c r="N76" i="3"/>
  <c r="N73" i="3"/>
  <c r="F72" i="3"/>
  <c r="F7" i="3" s="1"/>
  <c r="F81" i="3" s="1"/>
  <c r="H72" i="3"/>
  <c r="D72" i="3"/>
  <c r="D7" i="3" s="1"/>
  <c r="D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P15" i="2"/>
  <c r="N8" i="3"/>
  <c r="J7" i="3"/>
  <c r="J81" i="3" s="1"/>
  <c r="H7" i="3"/>
  <c r="H81" i="3" s="1"/>
  <c r="L7" i="3"/>
  <c r="L81" i="3" s="1"/>
  <c r="B72" i="3"/>
  <c r="B7" i="3" s="1"/>
  <c r="B81" i="3" s="1"/>
  <c r="L73" i="2"/>
  <c r="L8" i="2" s="1"/>
  <c r="L82" i="2" s="1"/>
  <c r="K73" i="2"/>
  <c r="K8" i="2" s="1"/>
  <c r="K82" i="2" s="1"/>
  <c r="J73" i="2"/>
  <c r="J8" i="2" s="1"/>
  <c r="J82" i="2" s="1"/>
  <c r="I73" i="2"/>
  <c r="I8" i="2" s="1"/>
  <c r="I82" i="2" s="1"/>
  <c r="H73" i="2"/>
  <c r="H8" i="2" s="1"/>
  <c r="H82" i="2" s="1"/>
  <c r="G73" i="2"/>
  <c r="G8" i="2" s="1"/>
  <c r="G82" i="2" s="1"/>
  <c r="F73" i="2"/>
  <c r="F8" i="2" s="1"/>
  <c r="F82" i="2" s="1"/>
  <c r="C8" i="2"/>
  <c r="C82" i="2" s="1"/>
  <c r="P73" i="2" l="1"/>
  <c r="N72" i="3"/>
  <c r="N7" i="3" s="1"/>
  <c r="N81" i="3" s="1"/>
  <c r="D8" i="1"/>
  <c r="C80" i="1"/>
  <c r="C77" i="1"/>
  <c r="C74" i="1"/>
  <c r="C73" i="1" s="1"/>
  <c r="C69" i="1"/>
  <c r="C66" i="1"/>
  <c r="C61" i="1"/>
  <c r="C51" i="1"/>
  <c r="C25" i="1"/>
  <c r="C8" i="1" l="1"/>
  <c r="C82" i="1" s="1"/>
  <c r="D82" i="1"/>
  <c r="D80" i="2" l="1"/>
  <c r="D73" i="2" s="1"/>
  <c r="D8" i="2" s="1"/>
  <c r="D82" i="2" l="1"/>
  <c r="P8" i="2"/>
  <c r="P82" i="2" s="1"/>
</calcChain>
</file>

<file path=xl/sharedStrings.xml><?xml version="1.0" encoding="utf-8"?>
<sst xmlns="http://schemas.openxmlformats.org/spreadsheetml/2006/main" count="290" uniqueCount="113">
  <si>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</si>
  <si>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</si>
  <si>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</si>
  <si>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</si>
  <si>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</si>
  <si>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</si>
  <si>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</si>
  <si>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</si>
  <si>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</si>
  <si>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</si>
  <si>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</si>
  <si>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</si>
  <si>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</si>
  <si>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</si>
  <si>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</si>
  <si>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</si>
  <si>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</si>
  <si>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</si>
  <si>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</si>
  <si>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</si>
  <si>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</si>
  <si>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</si>
  <si>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</si>
  <si>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</si>
  <si>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</si>
  <si>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</si>
  <si>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</si>
  <si>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</si>
  <si>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</si>
  <si>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</si>
  <si>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</si>
  <si>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</si>
  <si>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</si>
  <si>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</si>
  <si>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</si>
  <si>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</si>
  <si>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</si>
  <si>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</si>
  <si>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</si>
  <si>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</si>
  <si>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</si>
  <si>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</si>
  <si>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</si>
  <si>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</si>
  <si>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</si>
  <si>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</si>
  <si>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</si>
  <si>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</si>
  <si>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</si>
  <si>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</si>
  <si>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</si>
  <si>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</si>
  <si>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</si>
  <si>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</si>
  <si>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</si>
  <si>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</si>
  <si>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</si>
  <si>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</si>
  <si>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</si>
  <si>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</si>
  <si>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</si>
  <si>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</si>
  <si>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</si>
  <si>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</si>
  <si>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</si>
  <si>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</si>
  <si>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</si>
  <si>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</si>
  <si>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</si>
  <si>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</si>
  <si>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</si>
  <si>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</si>
  <si>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</si>
  <si>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</si>
  <si>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</si>
  <si>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</si>
  <si>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</si>
  <si>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</si>
  <si>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</si>
  <si>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</si>
  <si>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</si>
  <si>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</si>
  <si>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</si>
  <si>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</si>
  <si>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</si>
  <si>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</si>
  <si>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</si>
  <si>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</si>
  <si>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</si>
  <si>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</si>
  <si>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</si>
  <si>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</si>
  <si>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</si>
  <si>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</si>
  <si>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</si>
  <si>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</si>
  <si>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</si>
  <si>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</si>
  <si>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</si>
  <si>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</si>
  <si>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</si>
  <si>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</si>
  <si>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</si>
  <si>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</si>
  <si>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</si>
  <si>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</si>
  <si>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</si>
  <si>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</si>
  <si>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</si>
  <si>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</si>
  <si>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</si>
  <si>
    <t>Presupuesto Vigente</t>
  </si>
  <si>
    <t>NOTA: EL PRESUPUESTO VIGENTE FUE AUMENTADO POR RECURSOS ADICIONALES RECIBIDOS A UN VALOR DE RD$243,130,232.00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</si>
</sst>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 vertical="center" wrapText="1"/>
    </xf>
    <xf numFmtId="4" fontId="10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4" fontId="3" fillId="2" borderId="0" xfId="0" applyNumberFormat="1" applyFont="1" applyFill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3" fillId="2" borderId="0" xfId="0" applyFont="1" applyFill="1" applyAlignment="1">
      <alignment vertical="center"/>
    </xf>
    <xf numFmtId="0" fontId="18" fillId="0" borderId="16" xfId="0" applyFont="1" applyBorder="1"/>
    <xf numFmtId="164" fontId="2" fillId="2" borderId="15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164" fontId="17" fillId="2" borderId="3" xfId="1" applyFont="1" applyFill="1" applyBorder="1" applyAlignment="1">
      <alignment horizontal="center" vertical="center" wrapText="1"/>
    </xf>
    <xf numFmtId="164" fontId="17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Alignment="1">
      <alignment horizontal="center" vertical="top" wrapText="1" readingOrder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0</xdr:row>
      <xdr:rowOff>142875</xdr:rowOff>
    </xdr:from>
    <xdr:to>
      <xdr:col>4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0</xdr:colOff>
      <xdr:row>0</xdr:row>
      <xdr:rowOff>161925</xdr:rowOff>
    </xdr:from>
    <xdr:to>
      <xdr:col>1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0</xdr:colOff>
      <xdr:row>0</xdr:row>
      <xdr:rowOff>45867</xdr:rowOff>
    </xdr:from>
    <xdr:to>
      <xdr:col>1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464820</xdr:colOff>
      <xdr:row>0</xdr:row>
      <xdr:rowOff>139723</xdr:rowOff>
    </xdr:from>
    <xdr:to>
      <xdr:col>3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167693</xdr:colOff>
      <xdr:row>3</xdr:row>
      <xdr:rowOff>167640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2663243" cy="9201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1"/>
  <sheetViews>
    <sheetView showGridLines="0" view="pageBreakPreview" topLeftCell="A61" zoomScaleSheetLayoutView="100" workbookViewId="0">
      <selection activeCell="B83" sqref="B83"/>
    </sheetView>
  </sheetViews>
  <sheetFormatPr baseColWidth="10" defaultColWidth="11.42578125" defaultRowHeight="15" x14ac:dyDescent="0.25"/>
  <cols>
    <col min="1" max="1" width="5.28515625" customWidth="1"/>
    <col min="2" max="2" width="87.7109375" customWidth="1"/>
    <col min="3" max="3" width="17.5703125" customWidth="1"/>
    <col min="4" max="4" width="14.5703125" customWidth="1"/>
  </cols>
  <sheetData>
    <row r="1" spans="2:14" ht="25.15" customHeight="1" x14ac:dyDescent="0.25">
      <c r="B1" s="43" t="s">
        <v>99</v>
      </c>
      <c r="C1" s="43"/>
      <c r="D1" s="43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2:14" ht="21" customHeight="1" x14ac:dyDescent="0.25">
      <c r="B2" s="43" t="s">
        <v>98</v>
      </c>
      <c r="C2" s="43"/>
      <c r="D2" s="43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2:14" ht="15.75" x14ac:dyDescent="0.25">
      <c r="B3" s="43">
        <v>2024</v>
      </c>
      <c r="C3" s="43"/>
      <c r="D3" s="43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2:14" ht="15.75" customHeight="1" x14ac:dyDescent="0.25">
      <c r="B4" s="44" t="s">
        <v>76</v>
      </c>
      <c r="C4" s="45"/>
      <c r="D4" s="45"/>
      <c r="E4" s="5"/>
      <c r="F4" s="5"/>
      <c r="G4" s="5"/>
      <c r="H4" s="5"/>
      <c r="I4" s="5"/>
      <c r="J4" s="5"/>
      <c r="K4" s="5"/>
      <c r="L4" s="5"/>
      <c r="M4" s="5"/>
      <c r="N4" s="5"/>
    </row>
    <row r="5" spans="2:14" ht="15.75" customHeight="1" x14ac:dyDescent="0.25">
      <c r="B5" s="44" t="s">
        <v>77</v>
      </c>
      <c r="C5" s="45"/>
      <c r="D5" s="45"/>
      <c r="E5" s="5"/>
      <c r="F5" s="5"/>
      <c r="G5" s="5"/>
      <c r="H5" s="5"/>
      <c r="I5" s="5"/>
      <c r="J5" s="5"/>
      <c r="K5" s="5"/>
      <c r="L5" s="5"/>
      <c r="M5" s="5"/>
      <c r="N5" s="5"/>
    </row>
    <row r="6" spans="2:14" ht="15" customHeight="1" x14ac:dyDescent="0.25">
      <c r="B6" s="46" t="s">
        <v>66</v>
      </c>
      <c r="C6" s="47" t="s">
        <v>94</v>
      </c>
      <c r="D6" s="47" t="s">
        <v>93</v>
      </c>
      <c r="E6" s="41" t="s">
        <v>111</v>
      </c>
    </row>
    <row r="7" spans="2:14" ht="21" customHeight="1" x14ac:dyDescent="0.25">
      <c r="B7" s="46"/>
      <c r="C7" s="48"/>
      <c r="D7" s="48"/>
      <c r="E7" s="42"/>
    </row>
    <row r="8" spans="2:14" x14ac:dyDescent="0.25">
      <c r="B8" s="1" t="s">
        <v>0</v>
      </c>
      <c r="C8" s="11">
        <f>C9+C15+C25+C35+C44+C51+C61</f>
        <v>234477905</v>
      </c>
      <c r="D8" s="11">
        <f>D9+D15+D25+D35+D44+D51+D61</f>
        <v>0</v>
      </c>
    </row>
    <row r="9" spans="2:14" x14ac:dyDescent="0.25">
      <c r="B9" s="2" t="s">
        <v>1</v>
      </c>
      <c r="C9" s="12">
        <f>C10+C11+C12+C13+C14</f>
        <v>132035200</v>
      </c>
      <c r="D9" s="12">
        <f>D10+D11+D12+D13+D14</f>
        <v>0</v>
      </c>
    </row>
    <row r="10" spans="2:14" x14ac:dyDescent="0.25">
      <c r="B10" s="3" t="s">
        <v>2</v>
      </c>
      <c r="C10" s="13">
        <v>100994000</v>
      </c>
      <c r="D10" s="13">
        <v>0</v>
      </c>
    </row>
    <row r="11" spans="2:14" x14ac:dyDescent="0.25">
      <c r="B11" s="3" t="s">
        <v>3</v>
      </c>
      <c r="C11" s="13">
        <v>18066200</v>
      </c>
      <c r="D11" s="13">
        <v>0</v>
      </c>
    </row>
    <row r="12" spans="2:14" x14ac:dyDescent="0.25">
      <c r="B12" s="3" t="s">
        <v>4</v>
      </c>
      <c r="C12" s="13">
        <v>420000</v>
      </c>
      <c r="D12" s="13">
        <v>0</v>
      </c>
    </row>
    <row r="13" spans="2:14" x14ac:dyDescent="0.25">
      <c r="B13" s="3" t="s">
        <v>5</v>
      </c>
      <c r="C13" s="13">
        <v>0</v>
      </c>
      <c r="D13" s="13">
        <v>0</v>
      </c>
    </row>
    <row r="14" spans="2:14" x14ac:dyDescent="0.25">
      <c r="B14" s="3" t="s">
        <v>6</v>
      </c>
      <c r="C14" s="13">
        <v>12555000</v>
      </c>
      <c r="D14" s="13">
        <v>0</v>
      </c>
    </row>
    <row r="15" spans="2:14" x14ac:dyDescent="0.25">
      <c r="B15" s="2" t="s">
        <v>7</v>
      </c>
      <c r="C15" s="12">
        <f>C16+C17+C18+C19+C21+C20+C22+C23+C24</f>
        <v>40255410</v>
      </c>
      <c r="D15" s="12">
        <f>D16+D17+D18+D19+D21+D20+D22+D23+D24</f>
        <v>0</v>
      </c>
    </row>
    <row r="16" spans="2:14" x14ac:dyDescent="0.25">
      <c r="B16" s="3" t="s">
        <v>8</v>
      </c>
      <c r="C16" s="13">
        <v>6440000</v>
      </c>
      <c r="D16" s="13">
        <v>0</v>
      </c>
    </row>
    <row r="17" spans="2:4" x14ac:dyDescent="0.25">
      <c r="B17" s="3" t="s">
        <v>9</v>
      </c>
      <c r="C17" s="13">
        <v>2501410</v>
      </c>
      <c r="D17" s="13">
        <v>0</v>
      </c>
    </row>
    <row r="18" spans="2:4" x14ac:dyDescent="0.25">
      <c r="B18" s="3" t="s">
        <v>10</v>
      </c>
      <c r="C18" s="13">
        <v>2900000</v>
      </c>
      <c r="D18" s="13">
        <v>0</v>
      </c>
    </row>
    <row r="19" spans="2:4" x14ac:dyDescent="0.25">
      <c r="B19" s="3" t="s">
        <v>11</v>
      </c>
      <c r="C19" s="13">
        <v>0</v>
      </c>
      <c r="D19" s="13">
        <v>0</v>
      </c>
    </row>
    <row r="20" spans="2:4" x14ac:dyDescent="0.25">
      <c r="B20" s="3" t="s">
        <v>12</v>
      </c>
      <c r="C20" s="13">
        <v>5784000</v>
      </c>
      <c r="D20" s="13">
        <v>0</v>
      </c>
    </row>
    <row r="21" spans="2:4" x14ac:dyDescent="0.25">
      <c r="B21" s="3" t="s">
        <v>13</v>
      </c>
      <c r="C21" s="13">
        <v>1720000</v>
      </c>
      <c r="D21" s="13">
        <v>0</v>
      </c>
    </row>
    <row r="22" spans="2:4" x14ac:dyDescent="0.25">
      <c r="B22" s="3" t="s">
        <v>14</v>
      </c>
      <c r="C22" s="13">
        <v>4140000</v>
      </c>
      <c r="D22" s="13">
        <v>0</v>
      </c>
    </row>
    <row r="23" spans="2:4" x14ac:dyDescent="0.25">
      <c r="B23" s="3" t="s">
        <v>15</v>
      </c>
      <c r="C23" s="13">
        <v>12955000</v>
      </c>
      <c r="D23" s="13">
        <v>0</v>
      </c>
    </row>
    <row r="24" spans="2:4" x14ac:dyDescent="0.25">
      <c r="B24" s="3" t="s">
        <v>16</v>
      </c>
      <c r="C24" s="13">
        <v>3815000</v>
      </c>
      <c r="D24" s="13">
        <v>0</v>
      </c>
    </row>
    <row r="25" spans="2:4" x14ac:dyDescent="0.25">
      <c r="B25" s="2" t="s">
        <v>17</v>
      </c>
      <c r="C25" s="12">
        <f>C26+C27+C28+C29+C30+C31+C32+C33+C34</f>
        <v>56867295</v>
      </c>
      <c r="D25" s="12">
        <f>D26+D27+D28+D29+D30+D31+D32+D33+D34</f>
        <v>0</v>
      </c>
    </row>
    <row r="26" spans="2:4" x14ac:dyDescent="0.25">
      <c r="B26" s="3" t="s">
        <v>18</v>
      </c>
      <c r="C26" s="13">
        <v>350000</v>
      </c>
      <c r="D26" s="13">
        <v>0</v>
      </c>
    </row>
    <row r="27" spans="2:4" x14ac:dyDescent="0.25">
      <c r="B27" s="3" t="s">
        <v>19</v>
      </c>
      <c r="C27" s="13">
        <v>45716716</v>
      </c>
      <c r="D27" s="13">
        <v>0</v>
      </c>
    </row>
    <row r="28" spans="2:4" x14ac:dyDescent="0.25">
      <c r="B28" s="3" t="s">
        <v>20</v>
      </c>
      <c r="C28" s="13">
        <v>771100</v>
      </c>
      <c r="D28" s="13">
        <v>0</v>
      </c>
    </row>
    <row r="29" spans="2:4" x14ac:dyDescent="0.25">
      <c r="B29" s="3" t="s">
        <v>21</v>
      </c>
      <c r="C29" s="13">
        <v>10000</v>
      </c>
      <c r="D29" s="13">
        <v>0</v>
      </c>
    </row>
    <row r="30" spans="2:4" x14ac:dyDescent="0.25">
      <c r="B30" s="3" t="s">
        <v>22</v>
      </c>
      <c r="C30" s="13">
        <v>323300</v>
      </c>
      <c r="D30" s="13">
        <v>0</v>
      </c>
    </row>
    <row r="31" spans="2:4" x14ac:dyDescent="0.25">
      <c r="B31" s="3" t="s">
        <v>23</v>
      </c>
      <c r="C31" s="13">
        <v>950497</v>
      </c>
      <c r="D31" s="13">
        <v>0</v>
      </c>
    </row>
    <row r="32" spans="2:4" x14ac:dyDescent="0.25">
      <c r="B32" s="3" t="s">
        <v>24</v>
      </c>
      <c r="C32" s="13">
        <v>6405000</v>
      </c>
      <c r="D32" s="13">
        <v>0</v>
      </c>
    </row>
    <row r="33" spans="2:4" x14ac:dyDescent="0.25">
      <c r="B33" s="3" t="s">
        <v>25</v>
      </c>
      <c r="C33" s="13">
        <v>0</v>
      </c>
      <c r="D33" s="13">
        <v>0</v>
      </c>
    </row>
    <row r="34" spans="2:4" x14ac:dyDescent="0.25">
      <c r="B34" s="3" t="s">
        <v>26</v>
      </c>
      <c r="C34" s="13">
        <v>2340682</v>
      </c>
      <c r="D34" s="13">
        <v>0</v>
      </c>
    </row>
    <row r="35" spans="2:4" x14ac:dyDescent="0.25">
      <c r="B35" s="2" t="s">
        <v>27</v>
      </c>
      <c r="C35" s="12">
        <v>0</v>
      </c>
      <c r="D35" s="12">
        <v>0</v>
      </c>
    </row>
    <row r="36" spans="2:4" x14ac:dyDescent="0.25">
      <c r="B36" s="3" t="s">
        <v>28</v>
      </c>
      <c r="C36" s="13">
        <v>0</v>
      </c>
      <c r="D36" s="13">
        <v>0</v>
      </c>
    </row>
    <row r="37" spans="2:4" x14ac:dyDescent="0.25">
      <c r="B37" s="3" t="s">
        <v>29</v>
      </c>
      <c r="C37" s="13">
        <v>0</v>
      </c>
      <c r="D37" s="13">
        <v>0</v>
      </c>
    </row>
    <row r="38" spans="2:4" x14ac:dyDescent="0.25">
      <c r="B38" s="3" t="s">
        <v>30</v>
      </c>
      <c r="C38" s="13">
        <v>0</v>
      </c>
      <c r="D38" s="13">
        <v>0</v>
      </c>
    </row>
    <row r="39" spans="2:4" x14ac:dyDescent="0.25">
      <c r="B39" s="3" t="s">
        <v>31</v>
      </c>
      <c r="C39" s="13">
        <v>0</v>
      </c>
      <c r="D39" s="13">
        <v>0</v>
      </c>
    </row>
    <row r="40" spans="2:4" x14ac:dyDescent="0.25">
      <c r="B40" s="3" t="s">
        <v>32</v>
      </c>
      <c r="C40" s="13">
        <v>0</v>
      </c>
      <c r="D40" s="13">
        <v>0</v>
      </c>
    </row>
    <row r="41" spans="2:4" x14ac:dyDescent="0.25">
      <c r="B41" s="3" t="s">
        <v>33</v>
      </c>
      <c r="C41" s="13">
        <v>0</v>
      </c>
      <c r="D41" s="13">
        <v>0</v>
      </c>
    </row>
    <row r="42" spans="2:4" x14ac:dyDescent="0.25">
      <c r="B42" s="3" t="s">
        <v>34</v>
      </c>
      <c r="C42" s="13">
        <v>0</v>
      </c>
      <c r="D42" s="13">
        <v>0</v>
      </c>
    </row>
    <row r="43" spans="2:4" x14ac:dyDescent="0.25">
      <c r="B43" s="3" t="s">
        <v>35</v>
      </c>
      <c r="C43" s="13">
        <v>0</v>
      </c>
      <c r="D43" s="13">
        <v>0</v>
      </c>
    </row>
    <row r="44" spans="2:4" x14ac:dyDescent="0.25">
      <c r="B44" s="2" t="s">
        <v>36</v>
      </c>
      <c r="C44" s="12">
        <v>0</v>
      </c>
      <c r="D44" s="12">
        <v>0</v>
      </c>
    </row>
    <row r="45" spans="2:4" x14ac:dyDescent="0.25">
      <c r="B45" s="3" t="s">
        <v>37</v>
      </c>
      <c r="C45" s="13">
        <v>0</v>
      </c>
      <c r="D45" s="13">
        <v>0</v>
      </c>
    </row>
    <row r="46" spans="2:4" x14ac:dyDescent="0.25">
      <c r="B46" s="3" t="s">
        <v>38</v>
      </c>
      <c r="C46" s="13">
        <v>0</v>
      </c>
      <c r="D46" s="13">
        <v>0</v>
      </c>
    </row>
    <row r="47" spans="2:4" x14ac:dyDescent="0.25">
      <c r="B47" s="3" t="s">
        <v>39</v>
      </c>
      <c r="C47" s="13">
        <v>0</v>
      </c>
      <c r="D47" s="13">
        <v>0</v>
      </c>
    </row>
    <row r="48" spans="2:4" x14ac:dyDescent="0.25">
      <c r="B48" s="3" t="s">
        <v>40</v>
      </c>
      <c r="C48" s="13">
        <v>0</v>
      </c>
      <c r="D48" s="13">
        <v>0</v>
      </c>
    </row>
    <row r="49" spans="2:4" x14ac:dyDescent="0.25">
      <c r="B49" s="3" t="s">
        <v>41</v>
      </c>
      <c r="C49" s="13">
        <v>0</v>
      </c>
      <c r="D49" s="13">
        <v>0</v>
      </c>
    </row>
    <row r="50" spans="2:4" x14ac:dyDescent="0.25">
      <c r="B50" s="3" t="s">
        <v>42</v>
      </c>
      <c r="C50" s="13">
        <v>0</v>
      </c>
      <c r="D50" s="13">
        <v>0</v>
      </c>
    </row>
    <row r="51" spans="2:4" x14ac:dyDescent="0.25">
      <c r="B51" s="2" t="s">
        <v>43</v>
      </c>
      <c r="C51" s="12">
        <f>C52+C53+C54+C55+C56+C57+C58+C59+C60</f>
        <v>5320000</v>
      </c>
      <c r="D51" s="12">
        <f>D52+D53+D54+D55+D56+D57+D58+D59+D60</f>
        <v>0</v>
      </c>
    </row>
    <row r="52" spans="2:4" x14ac:dyDescent="0.25">
      <c r="B52" s="3" t="s">
        <v>44</v>
      </c>
      <c r="C52" s="13">
        <v>1385000</v>
      </c>
      <c r="D52" s="13">
        <v>0</v>
      </c>
    </row>
    <row r="53" spans="2:4" x14ac:dyDescent="0.25">
      <c r="B53" s="3" t="s">
        <v>45</v>
      </c>
      <c r="C53" s="13">
        <v>275000</v>
      </c>
      <c r="D53" s="13">
        <v>0</v>
      </c>
    </row>
    <row r="54" spans="2:4" x14ac:dyDescent="0.25">
      <c r="B54" s="3" t="s">
        <v>46</v>
      </c>
      <c r="C54" s="13">
        <v>0</v>
      </c>
      <c r="D54" s="13">
        <v>0</v>
      </c>
    </row>
    <row r="55" spans="2:4" x14ac:dyDescent="0.25">
      <c r="B55" s="3" t="s">
        <v>47</v>
      </c>
      <c r="C55" s="13">
        <v>2500000</v>
      </c>
      <c r="D55" s="13">
        <v>0</v>
      </c>
    </row>
    <row r="56" spans="2:4" x14ac:dyDescent="0.25">
      <c r="B56" s="3" t="s">
        <v>48</v>
      </c>
      <c r="C56" s="13">
        <v>1060000</v>
      </c>
      <c r="D56" s="13">
        <v>0</v>
      </c>
    </row>
    <row r="57" spans="2:4" x14ac:dyDescent="0.25">
      <c r="B57" s="3" t="s">
        <v>49</v>
      </c>
      <c r="C57" s="13">
        <v>100000</v>
      </c>
      <c r="D57" s="13">
        <v>0</v>
      </c>
    </row>
    <row r="58" spans="2:4" x14ac:dyDescent="0.25">
      <c r="B58" s="3" t="s">
        <v>50</v>
      </c>
      <c r="C58" s="13">
        <v>0</v>
      </c>
      <c r="D58" s="13">
        <v>0</v>
      </c>
    </row>
    <row r="59" spans="2:4" x14ac:dyDescent="0.25">
      <c r="B59" s="3" t="s">
        <v>51</v>
      </c>
      <c r="C59" s="13">
        <v>0</v>
      </c>
      <c r="D59" s="13">
        <v>0</v>
      </c>
    </row>
    <row r="60" spans="2:4" x14ac:dyDescent="0.25">
      <c r="B60" s="3" t="s">
        <v>52</v>
      </c>
      <c r="C60" s="13">
        <v>0</v>
      </c>
      <c r="D60" s="13">
        <v>0</v>
      </c>
    </row>
    <row r="61" spans="2:4" x14ac:dyDescent="0.25">
      <c r="B61" s="2" t="s">
        <v>53</v>
      </c>
      <c r="C61" s="12">
        <f>C62+C63+C64+C65</f>
        <v>0</v>
      </c>
      <c r="D61" s="12">
        <f>D62+D63+D64+D65</f>
        <v>0</v>
      </c>
    </row>
    <row r="62" spans="2:4" x14ac:dyDescent="0.25">
      <c r="B62" s="3" t="s">
        <v>54</v>
      </c>
      <c r="C62" s="13">
        <v>0</v>
      </c>
      <c r="D62" s="13">
        <v>0</v>
      </c>
    </row>
    <row r="63" spans="2:4" x14ac:dyDescent="0.25">
      <c r="B63" s="3" t="s">
        <v>55</v>
      </c>
      <c r="C63" s="13">
        <v>0</v>
      </c>
      <c r="D63" s="13">
        <v>0</v>
      </c>
    </row>
    <row r="64" spans="2:4" x14ac:dyDescent="0.25">
      <c r="B64" s="3" t="s">
        <v>56</v>
      </c>
      <c r="C64" s="13">
        <v>0</v>
      </c>
      <c r="D64" s="13">
        <v>0</v>
      </c>
    </row>
    <row r="65" spans="2:4" x14ac:dyDescent="0.25">
      <c r="B65" s="3" t="s">
        <v>57</v>
      </c>
      <c r="C65" s="13">
        <v>0</v>
      </c>
      <c r="D65" s="13">
        <v>0</v>
      </c>
    </row>
    <row r="66" spans="2:4" x14ac:dyDescent="0.25">
      <c r="B66" s="2" t="s">
        <v>58</v>
      </c>
      <c r="C66" s="12">
        <f>C67+C68</f>
        <v>0</v>
      </c>
      <c r="D66" s="12">
        <f>D67+D68</f>
        <v>0</v>
      </c>
    </row>
    <row r="67" spans="2:4" x14ac:dyDescent="0.25">
      <c r="B67" s="3" t="s">
        <v>59</v>
      </c>
      <c r="C67" s="13">
        <v>0</v>
      </c>
      <c r="D67" s="13">
        <v>0</v>
      </c>
    </row>
    <row r="68" spans="2:4" x14ac:dyDescent="0.25">
      <c r="B68" s="3" t="s">
        <v>60</v>
      </c>
      <c r="C68" s="13">
        <v>0</v>
      </c>
      <c r="D68" s="13">
        <v>0</v>
      </c>
    </row>
    <row r="69" spans="2:4" x14ac:dyDescent="0.25">
      <c r="B69" s="2" t="s">
        <v>61</v>
      </c>
      <c r="C69" s="12">
        <f>C70+C71+C72</f>
        <v>0</v>
      </c>
      <c r="D69" s="12">
        <f>D70+D71+D72</f>
        <v>0</v>
      </c>
    </row>
    <row r="70" spans="2:4" x14ac:dyDescent="0.25">
      <c r="B70" s="3" t="s">
        <v>62</v>
      </c>
      <c r="C70" s="13">
        <v>0</v>
      </c>
      <c r="D70" s="13">
        <v>0</v>
      </c>
    </row>
    <row r="71" spans="2:4" x14ac:dyDescent="0.25">
      <c r="B71" s="3" t="s">
        <v>63</v>
      </c>
      <c r="C71" s="13">
        <v>0</v>
      </c>
      <c r="D71" s="13">
        <v>0</v>
      </c>
    </row>
    <row r="72" spans="2:4" x14ac:dyDescent="0.25">
      <c r="B72" s="3" t="s">
        <v>64</v>
      </c>
      <c r="C72" s="13">
        <v>0</v>
      </c>
      <c r="D72" s="13">
        <v>0</v>
      </c>
    </row>
    <row r="73" spans="2:4" x14ac:dyDescent="0.25">
      <c r="B73" s="1" t="s">
        <v>67</v>
      </c>
      <c r="C73" s="11">
        <f>C74</f>
        <v>0</v>
      </c>
      <c r="D73" s="11">
        <f>D74</f>
        <v>0</v>
      </c>
    </row>
    <row r="74" spans="2:4" x14ac:dyDescent="0.25">
      <c r="B74" s="2" t="s">
        <v>68</v>
      </c>
      <c r="C74" s="12">
        <f>C75+C76</f>
        <v>0</v>
      </c>
      <c r="D74" s="12">
        <f>D75+D76</f>
        <v>0</v>
      </c>
    </row>
    <row r="75" spans="2:4" x14ac:dyDescent="0.25">
      <c r="B75" s="3" t="s">
        <v>69</v>
      </c>
      <c r="C75" s="13">
        <v>0</v>
      </c>
      <c r="D75" s="13">
        <v>0</v>
      </c>
    </row>
    <row r="76" spans="2:4" x14ac:dyDescent="0.25">
      <c r="B76" s="3" t="s">
        <v>70</v>
      </c>
      <c r="C76" s="13">
        <v>0</v>
      </c>
      <c r="D76" s="13">
        <v>0</v>
      </c>
    </row>
    <row r="77" spans="2:4" x14ac:dyDescent="0.25">
      <c r="B77" s="2" t="s">
        <v>71</v>
      </c>
      <c r="C77" s="12">
        <f>C78+C79</f>
        <v>0</v>
      </c>
      <c r="D77" s="12">
        <f>D78+D79</f>
        <v>0</v>
      </c>
    </row>
    <row r="78" spans="2:4" x14ac:dyDescent="0.25">
      <c r="B78" s="3" t="s">
        <v>72</v>
      </c>
      <c r="C78" s="13">
        <v>0</v>
      </c>
      <c r="D78" s="13">
        <v>0</v>
      </c>
    </row>
    <row r="79" spans="2:4" x14ac:dyDescent="0.25">
      <c r="B79" s="3" t="s">
        <v>73</v>
      </c>
      <c r="C79" s="13">
        <v>0</v>
      </c>
      <c r="D79" s="13">
        <v>0</v>
      </c>
    </row>
    <row r="80" spans="2:4" x14ac:dyDescent="0.25">
      <c r="B80" s="2" t="s">
        <v>74</v>
      </c>
      <c r="C80" s="12">
        <f>C81</f>
        <v>0</v>
      </c>
      <c r="D80" s="12">
        <f>D81</f>
        <v>0</v>
      </c>
    </row>
    <row r="81" spans="2:4" x14ac:dyDescent="0.25">
      <c r="B81" s="3" t="s">
        <v>75</v>
      </c>
      <c r="C81" s="13">
        <v>0</v>
      </c>
      <c r="D81" s="13">
        <v>0</v>
      </c>
    </row>
    <row r="82" spans="2:4" x14ac:dyDescent="0.25">
      <c r="B82" s="4" t="s">
        <v>65</v>
      </c>
      <c r="C82" s="14">
        <f>C73+C8</f>
        <v>234477905</v>
      </c>
      <c r="D82" s="14">
        <f>D73+D8</f>
        <v>0</v>
      </c>
    </row>
    <row r="83" spans="2:4" ht="15.75" thickBot="1" x14ac:dyDescent="0.3">
      <c r="B83" s="40" t="s">
        <v>112</v>
      </c>
    </row>
    <row r="84" spans="2:4" ht="26.25" customHeight="1" thickBot="1" x14ac:dyDescent="0.3">
      <c r="B84" s="9" t="s">
        <v>95</v>
      </c>
    </row>
    <row r="85" spans="2:4" ht="33.75" customHeight="1" thickBot="1" x14ac:dyDescent="0.3">
      <c r="B85" s="7" t="s">
        <v>96</v>
      </c>
    </row>
    <row r="86" spans="2:4" ht="60.75" thickBot="1" x14ac:dyDescent="0.3">
      <c r="B86" s="8" t="s">
        <v>97</v>
      </c>
    </row>
    <row r="87" spans="2:4" x14ac:dyDescent="0.25">
      <c r="B87" s="35"/>
    </row>
    <row r="89" spans="2:4" x14ac:dyDescent="0.25">
      <c r="B89" t="s">
        <v>102</v>
      </c>
      <c r="C89" t="s">
        <v>104</v>
      </c>
    </row>
    <row r="90" spans="2:4" x14ac:dyDescent="0.25">
      <c r="B90" s="30" t="s">
        <v>107</v>
      </c>
      <c r="C90" t="s">
        <v>105</v>
      </c>
    </row>
    <row r="91" spans="2:4" x14ac:dyDescent="0.25">
      <c r="B91" s="30" t="s">
        <v>101</v>
      </c>
      <c r="C91" t="s">
        <v>108</v>
      </c>
    </row>
  </sheetData>
  <mergeCells count="9">
    <mergeCell ref="E6:E7"/>
    <mergeCell ref="B2:D2"/>
    <mergeCell ref="B1:D1"/>
    <mergeCell ref="B5:D5"/>
    <mergeCell ref="B6:B7"/>
    <mergeCell ref="C6:C7"/>
    <mergeCell ref="D6:D7"/>
    <mergeCell ref="B4:D4"/>
    <mergeCell ref="B3:D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83"/>
  <sheetViews>
    <sheetView showGridLines="0" tabSelected="1" view="pageBreakPreview" topLeftCell="F52" zoomScaleSheetLayoutView="100" workbookViewId="0">
      <selection sqref="A1:P83"/>
    </sheetView>
  </sheetViews>
  <sheetFormatPr baseColWidth="10" defaultColWidth="11.42578125" defaultRowHeight="15" x14ac:dyDescent="0.25"/>
  <cols>
    <col min="1" max="1" width="37.42578125" customWidth="1"/>
    <col min="2" max="2" width="14.28515625" customWidth="1"/>
    <col min="3" max="3" width="14.42578125" customWidth="1"/>
    <col min="4" max="4" width="13.28515625" customWidth="1"/>
    <col min="5" max="5" width="13.140625" customWidth="1"/>
    <col min="6" max="7" width="13.28515625" customWidth="1"/>
    <col min="8" max="8" width="13.140625" customWidth="1"/>
    <col min="9" max="9" width="12.85546875" customWidth="1"/>
    <col min="10" max="10" width="13.28515625" customWidth="1"/>
    <col min="11" max="11" width="13.140625" customWidth="1"/>
    <col min="12" max="12" width="12.85546875" customWidth="1"/>
    <col min="13" max="15" width="13" customWidth="1"/>
    <col min="16" max="16" width="14.28515625" customWidth="1"/>
    <col min="17" max="17" width="12.42578125" bestFit="1" customWidth="1"/>
  </cols>
  <sheetData>
    <row r="1" spans="1:17" ht="28.5" customHeight="1" x14ac:dyDescent="0.25">
      <c r="A1" s="53" t="s">
        <v>100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7" ht="21" customHeight="1" x14ac:dyDescent="0.25">
      <c r="A2" s="55" t="s">
        <v>98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</row>
    <row r="3" spans="1:17" ht="15.75" x14ac:dyDescent="0.25">
      <c r="A3" s="60">
        <v>2024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7" ht="15.75" customHeight="1" x14ac:dyDescent="0.25">
      <c r="A4" s="62" t="s">
        <v>92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7" ht="15.75" customHeight="1" x14ac:dyDescent="0.25">
      <c r="A5" s="49" t="s">
        <v>77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7" ht="25.5" customHeight="1" x14ac:dyDescent="0.25">
      <c r="A6" s="46" t="s">
        <v>66</v>
      </c>
      <c r="B6" s="47" t="s">
        <v>94</v>
      </c>
      <c r="C6" s="58" t="s">
        <v>93</v>
      </c>
      <c r="D6" s="50" t="s">
        <v>91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2"/>
    </row>
    <row r="7" spans="1:17" x14ac:dyDescent="0.25">
      <c r="A7" s="57"/>
      <c r="B7" s="41"/>
      <c r="C7" s="59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 x14ac:dyDescent="0.25">
      <c r="A8" s="25" t="s">
        <v>0</v>
      </c>
      <c r="B8" s="12">
        <f>B9+B15+B25+B35+B44+B51+B61</f>
        <v>234477905</v>
      </c>
      <c r="C8" s="17">
        <f>+C9+C15+C25+C35+C44+C51+C61+C66+C69+C73</f>
        <v>0</v>
      </c>
      <c r="D8" s="18">
        <f>+D9+D15+D25+D35+D44+D51+D61+D66+D69+D73</f>
        <v>9309517.870000001</v>
      </c>
      <c r="E8" s="18">
        <f>+E9+E15+E25+E35+E44+E51+E61+E66+E69+E73</f>
        <v>11082982.579999998</v>
      </c>
      <c r="F8" s="18">
        <f>+F9+F15+F25+F35+F44+F51+F61+F66+F69+F73</f>
        <v>29216989.479999997</v>
      </c>
      <c r="G8" s="18">
        <f>+G9+G15+G25+G35+G35+G44+G51+G61+G66+G69+G73</f>
        <v>19163071.560000002</v>
      </c>
      <c r="H8" s="18">
        <f>+H9+H15+H25+H35+H44+H44+H51+H61+H66+H69+H73</f>
        <v>14494638.659999998</v>
      </c>
      <c r="I8" s="18">
        <f>+I9+I15+I25+I35+I44+I51+I61+I66+I69+I73</f>
        <v>19603590.830000002</v>
      </c>
      <c r="J8" s="18">
        <f>+J9+J15+J25+J35+J44+J51+J61+J66+J69+J73</f>
        <v>22383520.32</v>
      </c>
      <c r="K8" s="18">
        <f>+K9+K15+K25+K35+K44+K51+K61+K66+K69+K73</f>
        <v>19065573.91</v>
      </c>
      <c r="L8" s="18">
        <f t="shared" ref="L8:O8" si="0">+L9+L15+L25+L35+L44+L51+L61+L66+L69+L73</f>
        <v>20036271.329999998</v>
      </c>
      <c r="M8" s="18">
        <f t="shared" si="0"/>
        <v>19259096.049999997</v>
      </c>
      <c r="N8" s="18">
        <f t="shared" si="0"/>
        <v>25843024.670000002</v>
      </c>
      <c r="O8" s="18">
        <f t="shared" si="0"/>
        <v>31968492.32</v>
      </c>
      <c r="P8" s="18">
        <f>D8+E8+F8+G8+H8+I8+J8+K8+L8+M8+N8+O8</f>
        <v>241426769.57999998</v>
      </c>
    </row>
    <row r="9" spans="1:17" x14ac:dyDescent="0.25">
      <c r="A9" s="26" t="s">
        <v>1</v>
      </c>
      <c r="B9" s="32">
        <f>B10+B11+B12+B13+B14</f>
        <v>132035200</v>
      </c>
      <c r="C9" s="17">
        <f t="shared" ref="C9:L9" si="1">+C10+C11+C12+C13+C14</f>
        <v>0</v>
      </c>
      <c r="D9" s="17">
        <f t="shared" si="1"/>
        <v>8098357.1400000006</v>
      </c>
      <c r="E9" s="17">
        <f t="shared" si="1"/>
        <v>8093555.4299999997</v>
      </c>
      <c r="F9" s="17">
        <f t="shared" si="1"/>
        <v>8086723.4500000002</v>
      </c>
      <c r="G9" s="17">
        <f t="shared" si="1"/>
        <v>14621190.48</v>
      </c>
      <c r="H9" s="17">
        <f t="shared" si="1"/>
        <v>8843928.7799999993</v>
      </c>
      <c r="I9" s="17">
        <f t="shared" si="1"/>
        <v>8550451.5500000007</v>
      </c>
      <c r="J9" s="17">
        <f t="shared" si="1"/>
        <v>8350662.6900000004</v>
      </c>
      <c r="K9" s="17">
        <f t="shared" si="1"/>
        <v>8302649.6200000001</v>
      </c>
      <c r="L9" s="17">
        <f t="shared" si="1"/>
        <v>8215140.0499999998</v>
      </c>
      <c r="M9" s="17">
        <f t="shared" ref="M9:O9" si="2">+M10+M11+M12+M13+M14</f>
        <v>14950441.18</v>
      </c>
      <c r="N9" s="17">
        <f t="shared" si="2"/>
        <v>15253966.810000001</v>
      </c>
      <c r="O9" s="17">
        <f t="shared" si="2"/>
        <v>15000205.109999999</v>
      </c>
      <c r="P9" s="17">
        <f>+P10+P11+P12+P13+P14</f>
        <v>126367272.29000001</v>
      </c>
    </row>
    <row r="10" spans="1:17" x14ac:dyDescent="0.25">
      <c r="A10" s="27" t="s">
        <v>2</v>
      </c>
      <c r="B10" s="33">
        <v>100994000</v>
      </c>
      <c r="C10" s="33">
        <v>0</v>
      </c>
      <c r="D10" s="23">
        <v>6834340.0800000001</v>
      </c>
      <c r="E10" s="23">
        <v>6829340.0800000001</v>
      </c>
      <c r="F10" s="23">
        <v>6823416.75</v>
      </c>
      <c r="G10" s="23">
        <v>7331416.1299999999</v>
      </c>
      <c r="H10" s="23">
        <v>7265694.9299999997</v>
      </c>
      <c r="I10" s="23">
        <v>7297173.4000000004</v>
      </c>
      <c r="J10" s="23">
        <v>7088623.0700000003</v>
      </c>
      <c r="K10" s="23">
        <v>7037797.6699999999</v>
      </c>
      <c r="L10" s="23">
        <v>6834253.3499999996</v>
      </c>
      <c r="M10" s="19">
        <v>7307523.7699999996</v>
      </c>
      <c r="N10" s="23">
        <v>13988855.08</v>
      </c>
      <c r="O10" s="23">
        <v>7889090.1200000001</v>
      </c>
      <c r="P10" s="18">
        <f>SUM(D10:O10)</f>
        <v>92527524.430000007</v>
      </c>
      <c r="Q10" s="13"/>
    </row>
    <row r="11" spans="1:17" x14ac:dyDescent="0.25">
      <c r="A11" s="27" t="s">
        <v>3</v>
      </c>
      <c r="B11" s="33">
        <v>18066200</v>
      </c>
      <c r="C11" s="33">
        <v>0</v>
      </c>
      <c r="D11" s="23">
        <v>223500</v>
      </c>
      <c r="E11" s="23">
        <v>223500</v>
      </c>
      <c r="F11" s="23">
        <v>223500</v>
      </c>
      <c r="G11" s="23">
        <v>6255248.7000000002</v>
      </c>
      <c r="H11" s="23">
        <v>537377.38</v>
      </c>
      <c r="I11" s="23">
        <v>213000</v>
      </c>
      <c r="J11" s="23">
        <v>223500</v>
      </c>
      <c r="K11" s="23">
        <v>223500</v>
      </c>
      <c r="L11" s="23">
        <v>344481.95</v>
      </c>
      <c r="M11" s="19">
        <v>6617237.2999999998</v>
      </c>
      <c r="N11" s="23">
        <v>223500</v>
      </c>
      <c r="O11" s="23">
        <v>6069740.8799999999</v>
      </c>
      <c r="P11" s="18">
        <f>SUM(D11:O11)</f>
        <v>21378086.209999997</v>
      </c>
    </row>
    <row r="12" spans="1:17" x14ac:dyDescent="0.25">
      <c r="A12" s="27" t="s">
        <v>4</v>
      </c>
      <c r="B12" s="33">
        <v>420000</v>
      </c>
      <c r="C12" s="33">
        <v>0</v>
      </c>
      <c r="D12" s="20">
        <v>0</v>
      </c>
      <c r="E12" s="23">
        <v>0</v>
      </c>
      <c r="F12" s="23">
        <v>0</v>
      </c>
      <c r="G12" s="20">
        <v>0</v>
      </c>
      <c r="H12" s="20">
        <v>0</v>
      </c>
      <c r="I12" s="23">
        <v>0</v>
      </c>
      <c r="J12" s="20">
        <v>0</v>
      </c>
      <c r="K12" s="23">
        <v>0</v>
      </c>
      <c r="L12" s="23">
        <v>0</v>
      </c>
      <c r="M12" s="19">
        <v>0</v>
      </c>
      <c r="N12" s="20">
        <v>0</v>
      </c>
      <c r="O12" s="23">
        <v>0</v>
      </c>
      <c r="P12" s="18">
        <f>SUM(D12:O12)</f>
        <v>0</v>
      </c>
      <c r="Q12" s="6"/>
    </row>
    <row r="13" spans="1:17" x14ac:dyDescent="0.25">
      <c r="A13" s="27" t="s">
        <v>5</v>
      </c>
      <c r="B13" s="33">
        <v>0</v>
      </c>
      <c r="C13" s="3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19">
        <v>0</v>
      </c>
      <c r="N13" s="23">
        <v>0</v>
      </c>
      <c r="O13" s="23">
        <v>0</v>
      </c>
      <c r="P13" s="18">
        <f>SUM(D13:O13)</f>
        <v>0</v>
      </c>
    </row>
    <row r="14" spans="1:17" x14ac:dyDescent="0.25">
      <c r="A14" s="27" t="s">
        <v>6</v>
      </c>
      <c r="B14" s="33">
        <v>12555000</v>
      </c>
      <c r="C14" s="33">
        <v>0</v>
      </c>
      <c r="D14" s="23">
        <v>1040517.06</v>
      </c>
      <c r="E14" s="20">
        <v>1040715.35</v>
      </c>
      <c r="F14" s="20">
        <v>1039806.7</v>
      </c>
      <c r="G14" s="23">
        <v>1034525.65</v>
      </c>
      <c r="H14" s="23">
        <v>1040856.47</v>
      </c>
      <c r="I14" s="20">
        <v>1040278.15</v>
      </c>
      <c r="J14" s="23">
        <v>1038539.62</v>
      </c>
      <c r="K14" s="20">
        <v>1041351.95</v>
      </c>
      <c r="L14" s="20">
        <v>1036404.75</v>
      </c>
      <c r="M14" s="20">
        <v>1025680.11</v>
      </c>
      <c r="N14" s="23">
        <v>1041611.73</v>
      </c>
      <c r="O14" s="20">
        <v>1041374.11</v>
      </c>
      <c r="P14" s="18">
        <f t="shared" ref="P14:P72" si="3">SUM(D14:O14)</f>
        <v>12461661.65</v>
      </c>
    </row>
    <row r="15" spans="1:17" x14ac:dyDescent="0.25">
      <c r="A15" s="26" t="s">
        <v>7</v>
      </c>
      <c r="B15" s="32">
        <f>B16+B17+B18+B19+B21+B20+B22+B23+B24</f>
        <v>40255410</v>
      </c>
      <c r="C15" s="32">
        <f>C16+C17+C18+C19+C21+C20+C22+C23+C24</f>
        <v>0</v>
      </c>
      <c r="D15" s="17">
        <f t="shared" ref="D15:L15" si="4">+D16+D17+D18+D19+D20+D21+D22+D23+D24</f>
        <v>1211160.7300000002</v>
      </c>
      <c r="E15" s="17">
        <f t="shared" si="4"/>
        <v>1585831.68</v>
      </c>
      <c r="F15" s="17">
        <f t="shared" si="4"/>
        <v>5177179.93</v>
      </c>
      <c r="G15" s="17">
        <f t="shared" si="4"/>
        <v>3681062.0300000003</v>
      </c>
      <c r="H15" s="17">
        <f t="shared" si="4"/>
        <v>2584144.11</v>
      </c>
      <c r="I15" s="17">
        <f t="shared" si="4"/>
        <v>3172645.76</v>
      </c>
      <c r="J15" s="17">
        <f t="shared" si="4"/>
        <v>4518372.9000000004</v>
      </c>
      <c r="K15" s="17">
        <f t="shared" si="4"/>
        <v>2598326.5</v>
      </c>
      <c r="L15" s="17">
        <f t="shared" si="4"/>
        <v>2766242.9699999997</v>
      </c>
      <c r="M15" s="17">
        <f t="shared" ref="M15:P15" si="5">+M16+M17+M18+M19+M20+M21+M22+M23+M24</f>
        <v>2706522.65</v>
      </c>
      <c r="N15" s="17">
        <f t="shared" si="5"/>
        <v>3194476.79</v>
      </c>
      <c r="O15" s="17">
        <f t="shared" si="5"/>
        <v>4719085.8899999997</v>
      </c>
      <c r="P15" s="17">
        <f t="shared" si="5"/>
        <v>37915051.939999998</v>
      </c>
    </row>
    <row r="16" spans="1:17" x14ac:dyDescent="0.25">
      <c r="A16" s="27" t="s">
        <v>8</v>
      </c>
      <c r="B16" s="33">
        <v>6440000</v>
      </c>
      <c r="C16" s="33">
        <v>0</v>
      </c>
      <c r="D16" s="23">
        <v>520012.36</v>
      </c>
      <c r="E16" s="23">
        <v>375258.66</v>
      </c>
      <c r="F16" s="23">
        <v>313547.69</v>
      </c>
      <c r="G16" s="23">
        <v>710277.52</v>
      </c>
      <c r="H16" s="23">
        <v>505467.92</v>
      </c>
      <c r="I16" s="23">
        <v>544031.34</v>
      </c>
      <c r="J16" s="23">
        <v>1065905.26</v>
      </c>
      <c r="K16" s="23">
        <v>577869.37</v>
      </c>
      <c r="L16" s="23">
        <v>184515.21</v>
      </c>
      <c r="M16" s="19">
        <v>786502.43</v>
      </c>
      <c r="N16" s="23">
        <v>422717.27</v>
      </c>
      <c r="O16" s="23">
        <v>1051112.1499999999</v>
      </c>
      <c r="P16" s="18">
        <f t="shared" si="3"/>
        <v>7057217.1799999997</v>
      </c>
    </row>
    <row r="17" spans="1:16" x14ac:dyDescent="0.25">
      <c r="A17" s="27" t="s">
        <v>9</v>
      </c>
      <c r="B17" s="33">
        <v>2501410</v>
      </c>
      <c r="C17" s="33">
        <v>0</v>
      </c>
      <c r="D17" s="23">
        <v>0</v>
      </c>
      <c r="E17" s="23">
        <v>0</v>
      </c>
      <c r="F17" s="23">
        <v>130000</v>
      </c>
      <c r="G17" s="23">
        <v>20000</v>
      </c>
      <c r="H17" s="23">
        <v>174997.4</v>
      </c>
      <c r="I17" s="23">
        <v>139999.99</v>
      </c>
      <c r="J17" s="23">
        <v>62327.6</v>
      </c>
      <c r="K17" s="23">
        <v>172000.01</v>
      </c>
      <c r="L17" s="23">
        <v>0</v>
      </c>
      <c r="M17" s="19">
        <v>0</v>
      </c>
      <c r="N17" s="23">
        <v>0</v>
      </c>
      <c r="O17" s="23">
        <v>89874.559999999998</v>
      </c>
      <c r="P17" s="18">
        <f t="shared" si="3"/>
        <v>789199.56</v>
      </c>
    </row>
    <row r="18" spans="1:16" x14ac:dyDescent="0.25">
      <c r="A18" s="27" t="s">
        <v>10</v>
      </c>
      <c r="B18" s="33">
        <v>2900000</v>
      </c>
      <c r="C18" s="33">
        <v>0</v>
      </c>
      <c r="D18" s="20">
        <v>241050</v>
      </c>
      <c r="E18" s="23">
        <v>241900</v>
      </c>
      <c r="F18" s="23">
        <v>241500</v>
      </c>
      <c r="G18" s="20">
        <v>241850</v>
      </c>
      <c r="H18" s="20">
        <v>241200</v>
      </c>
      <c r="I18" s="23">
        <v>241750</v>
      </c>
      <c r="J18" s="20">
        <v>242350</v>
      </c>
      <c r="K18" s="23">
        <v>241650</v>
      </c>
      <c r="L18" s="23">
        <v>241400</v>
      </c>
      <c r="M18" s="19">
        <v>242000</v>
      </c>
      <c r="N18" s="20">
        <v>234900</v>
      </c>
      <c r="O18" s="23">
        <v>248450</v>
      </c>
      <c r="P18" s="18">
        <f t="shared" si="3"/>
        <v>2900000</v>
      </c>
    </row>
    <row r="19" spans="1:16" x14ac:dyDescent="0.25">
      <c r="A19" s="27" t="s">
        <v>11</v>
      </c>
      <c r="B19" s="33">
        <v>0</v>
      </c>
      <c r="C19" s="3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19">
        <v>0</v>
      </c>
      <c r="N19" s="23">
        <v>0</v>
      </c>
      <c r="O19" s="23">
        <v>0</v>
      </c>
      <c r="P19" s="18">
        <f t="shared" si="3"/>
        <v>0</v>
      </c>
    </row>
    <row r="20" spans="1:16" x14ac:dyDescent="0.25">
      <c r="A20" s="27" t="s">
        <v>12</v>
      </c>
      <c r="B20" s="33">
        <v>5784000</v>
      </c>
      <c r="C20" s="33">
        <v>0</v>
      </c>
      <c r="D20" s="23">
        <v>374253.53</v>
      </c>
      <c r="E20" s="20">
        <v>465620.33</v>
      </c>
      <c r="F20" s="20">
        <v>612386.93000000005</v>
      </c>
      <c r="G20" s="23">
        <v>381686.93</v>
      </c>
      <c r="H20" s="23">
        <v>373433.39</v>
      </c>
      <c r="I20" s="20">
        <v>542940.43999999994</v>
      </c>
      <c r="J20" s="23">
        <v>373433.39</v>
      </c>
      <c r="K20" s="20">
        <v>440940.46</v>
      </c>
      <c r="L20" s="20">
        <v>432686.92</v>
      </c>
      <c r="M20" s="20">
        <v>432686.92</v>
      </c>
      <c r="N20" s="23">
        <v>432686.92</v>
      </c>
      <c r="O20" s="20">
        <v>693686.81</v>
      </c>
      <c r="P20" s="18">
        <f t="shared" si="3"/>
        <v>5556442.9700000007</v>
      </c>
    </row>
    <row r="21" spans="1:16" x14ac:dyDescent="0.25">
      <c r="A21" s="27" t="s">
        <v>13</v>
      </c>
      <c r="B21" s="33">
        <v>1720000</v>
      </c>
      <c r="C21" s="33">
        <v>0</v>
      </c>
      <c r="D21" s="23">
        <v>52444.84</v>
      </c>
      <c r="E21" s="23">
        <v>503052.69</v>
      </c>
      <c r="F21" s="23">
        <v>64913.54</v>
      </c>
      <c r="G21" s="23">
        <v>370193.58</v>
      </c>
      <c r="H21" s="23">
        <v>0</v>
      </c>
      <c r="I21" s="23">
        <v>0</v>
      </c>
      <c r="J21" s="23">
        <v>0</v>
      </c>
      <c r="K21" s="23">
        <v>0</v>
      </c>
      <c r="L21" s="23">
        <v>247.5</v>
      </c>
      <c r="M21" s="19">
        <v>0</v>
      </c>
      <c r="N21" s="23">
        <v>188573.23</v>
      </c>
      <c r="O21" s="23">
        <v>480500</v>
      </c>
      <c r="P21" s="18">
        <f t="shared" si="3"/>
        <v>1659925.3800000001</v>
      </c>
    </row>
    <row r="22" spans="1:16" x14ac:dyDescent="0.25">
      <c r="A22" s="27" t="s">
        <v>14</v>
      </c>
      <c r="B22" s="33">
        <v>4140000</v>
      </c>
      <c r="C22" s="33">
        <v>0</v>
      </c>
      <c r="D22" s="23">
        <v>0</v>
      </c>
      <c r="E22" s="23">
        <v>0</v>
      </c>
      <c r="F22" s="23">
        <v>928848.8</v>
      </c>
      <c r="G22" s="23">
        <v>1749054</v>
      </c>
      <c r="H22" s="23">
        <v>170000</v>
      </c>
      <c r="I22" s="23">
        <v>0</v>
      </c>
      <c r="J22" s="23">
        <v>1124000</v>
      </c>
      <c r="K22" s="23">
        <v>0</v>
      </c>
      <c r="L22" s="23">
        <v>0</v>
      </c>
      <c r="M22" s="19">
        <v>349999.97</v>
      </c>
      <c r="N22" s="23">
        <v>0</v>
      </c>
      <c r="O22" s="23">
        <v>240000</v>
      </c>
      <c r="P22" s="18">
        <f t="shared" si="3"/>
        <v>4561902.7699999996</v>
      </c>
    </row>
    <row r="23" spans="1:16" x14ac:dyDescent="0.25">
      <c r="A23" s="27" t="s">
        <v>15</v>
      </c>
      <c r="B23" s="33">
        <v>12955000</v>
      </c>
      <c r="C23" s="33">
        <v>0</v>
      </c>
      <c r="D23" s="20">
        <v>0</v>
      </c>
      <c r="E23" s="23">
        <v>0</v>
      </c>
      <c r="F23" s="23">
        <v>2273039.98</v>
      </c>
      <c r="G23" s="20">
        <v>208000</v>
      </c>
      <c r="H23" s="20">
        <v>926292.4</v>
      </c>
      <c r="I23" s="23">
        <v>1328999.99</v>
      </c>
      <c r="J23" s="20">
        <v>1302256.6499999999</v>
      </c>
      <c r="K23" s="23">
        <v>753866.66</v>
      </c>
      <c r="L23" s="23">
        <v>1533333.34</v>
      </c>
      <c r="M23" s="19">
        <v>895333.33</v>
      </c>
      <c r="N23" s="20">
        <v>1121200</v>
      </c>
      <c r="O23" s="23">
        <v>1234066.67</v>
      </c>
      <c r="P23" s="18">
        <f t="shared" si="3"/>
        <v>11576389.02</v>
      </c>
    </row>
    <row r="24" spans="1:16" x14ac:dyDescent="0.25">
      <c r="A24" s="27" t="s">
        <v>16</v>
      </c>
      <c r="B24" s="33">
        <v>3815000</v>
      </c>
      <c r="C24" s="33">
        <v>0</v>
      </c>
      <c r="D24" s="23">
        <v>23400</v>
      </c>
      <c r="E24" s="23">
        <v>0</v>
      </c>
      <c r="F24" s="23">
        <v>612942.99</v>
      </c>
      <c r="G24" s="23">
        <v>0</v>
      </c>
      <c r="H24" s="23">
        <v>192753</v>
      </c>
      <c r="I24" s="23">
        <v>374924</v>
      </c>
      <c r="J24" s="23">
        <v>348100</v>
      </c>
      <c r="K24" s="23">
        <v>412000</v>
      </c>
      <c r="L24" s="23">
        <v>374060</v>
      </c>
      <c r="M24" s="19">
        <v>0</v>
      </c>
      <c r="N24" s="23">
        <v>794399.37</v>
      </c>
      <c r="O24" s="23">
        <v>681395.7</v>
      </c>
      <c r="P24" s="18">
        <f t="shared" si="3"/>
        <v>3813975.0600000005</v>
      </c>
    </row>
    <row r="25" spans="1:16" x14ac:dyDescent="0.25">
      <c r="A25" s="26" t="s">
        <v>17</v>
      </c>
      <c r="B25" s="32">
        <f>B26+B27+B28+B29+B30+B31+B32+B33+B34</f>
        <v>56867295</v>
      </c>
      <c r="C25" s="32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1207109.54</v>
      </c>
      <c r="F25" s="17">
        <f t="shared" si="6"/>
        <v>15831546.1</v>
      </c>
      <c r="G25" s="17">
        <f t="shared" si="6"/>
        <v>860819.05</v>
      </c>
      <c r="H25" s="17">
        <f t="shared" si="6"/>
        <v>2237798.37</v>
      </c>
      <c r="I25" s="17">
        <f t="shared" si="6"/>
        <v>7555705.3200000003</v>
      </c>
      <c r="J25" s="17">
        <f t="shared" si="6"/>
        <v>9222557.629999999</v>
      </c>
      <c r="K25" s="17">
        <f t="shared" si="6"/>
        <v>7890354.8000000007</v>
      </c>
      <c r="L25" s="17">
        <f t="shared" si="6"/>
        <v>8821588.3099999987</v>
      </c>
      <c r="M25" s="17">
        <f t="shared" ref="M25:P25" si="7">+M26+M27+M28+M29+M30+M31+M32+M33+M34</f>
        <v>1341907.23</v>
      </c>
      <c r="N25" s="17">
        <f t="shared" si="7"/>
        <v>7218581.0700000003</v>
      </c>
      <c r="O25" s="17">
        <f t="shared" si="7"/>
        <v>12145396.720000001</v>
      </c>
      <c r="P25" s="17">
        <f t="shared" si="7"/>
        <v>74333364.139999986</v>
      </c>
    </row>
    <row r="26" spans="1:16" x14ac:dyDescent="0.25">
      <c r="A26" s="27" t="s">
        <v>18</v>
      </c>
      <c r="B26" s="33">
        <v>350000</v>
      </c>
      <c r="C26" s="33">
        <v>0</v>
      </c>
      <c r="D26" s="23">
        <v>0</v>
      </c>
      <c r="E26" s="23">
        <v>0</v>
      </c>
      <c r="F26" s="23">
        <v>32078.71</v>
      </c>
      <c r="G26" s="23">
        <v>28860</v>
      </c>
      <c r="H26" s="23">
        <v>12500.16</v>
      </c>
      <c r="I26" s="23">
        <v>23010</v>
      </c>
      <c r="J26" s="23">
        <v>47622.080000000002</v>
      </c>
      <c r="K26" s="23">
        <v>27540</v>
      </c>
      <c r="L26" s="23">
        <v>0</v>
      </c>
      <c r="M26" s="19">
        <v>17750.23</v>
      </c>
      <c r="N26" s="23">
        <v>39053.15</v>
      </c>
      <c r="O26" s="23">
        <v>18360</v>
      </c>
      <c r="P26" s="18">
        <f t="shared" si="3"/>
        <v>246774.33000000002</v>
      </c>
    </row>
    <row r="27" spans="1:16" x14ac:dyDescent="0.25">
      <c r="A27" s="27" t="s">
        <v>19</v>
      </c>
      <c r="B27" s="33">
        <v>45716716</v>
      </c>
      <c r="C27" s="33">
        <v>0</v>
      </c>
      <c r="D27" s="23">
        <v>0</v>
      </c>
      <c r="E27" s="23">
        <v>0</v>
      </c>
      <c r="F27" s="23">
        <v>14638462.27</v>
      </c>
      <c r="G27" s="23">
        <v>143446.70000000001</v>
      </c>
      <c r="H27" s="23">
        <v>1490035</v>
      </c>
      <c r="I27" s="23">
        <v>6339513.2800000003</v>
      </c>
      <c r="J27" s="23">
        <v>8353971.7999999998</v>
      </c>
      <c r="K27" s="23">
        <v>6724527.9000000004</v>
      </c>
      <c r="L27" s="23">
        <v>8321588.3099999996</v>
      </c>
      <c r="M27" s="19">
        <v>695129.8</v>
      </c>
      <c r="N27" s="23">
        <v>6289856.9000000004</v>
      </c>
      <c r="O27" s="23">
        <v>11408178.84</v>
      </c>
      <c r="P27" s="18">
        <f t="shared" si="3"/>
        <v>64404710.799999997</v>
      </c>
    </row>
    <row r="28" spans="1:16" x14ac:dyDescent="0.25">
      <c r="A28" s="27" t="s">
        <v>20</v>
      </c>
      <c r="B28" s="33">
        <v>771100</v>
      </c>
      <c r="C28" s="33">
        <v>0</v>
      </c>
      <c r="D28" s="20">
        <v>0</v>
      </c>
      <c r="E28" s="23">
        <v>0</v>
      </c>
      <c r="F28" s="23">
        <v>255045.2</v>
      </c>
      <c r="G28" s="20">
        <v>0</v>
      </c>
      <c r="H28" s="20">
        <v>0</v>
      </c>
      <c r="I28" s="23">
        <v>367848.93</v>
      </c>
      <c r="J28" s="20">
        <v>0</v>
      </c>
      <c r="K28" s="23">
        <v>0</v>
      </c>
      <c r="L28" s="23">
        <v>0</v>
      </c>
      <c r="M28" s="19">
        <v>0</v>
      </c>
      <c r="N28" s="20">
        <v>0</v>
      </c>
      <c r="O28" s="23">
        <v>104917.91</v>
      </c>
      <c r="P28" s="18">
        <f t="shared" si="3"/>
        <v>727812.04</v>
      </c>
    </row>
    <row r="29" spans="1:16" x14ac:dyDescent="0.25">
      <c r="A29" s="27" t="s">
        <v>21</v>
      </c>
      <c r="B29" s="33">
        <v>10000</v>
      </c>
      <c r="C29" s="3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19">
        <v>9975</v>
      </c>
      <c r="N29" s="23">
        <v>0</v>
      </c>
      <c r="O29" s="23">
        <v>0</v>
      </c>
      <c r="P29" s="18">
        <f t="shared" si="3"/>
        <v>9975</v>
      </c>
    </row>
    <row r="30" spans="1:16" x14ac:dyDescent="0.25">
      <c r="A30" s="27" t="s">
        <v>22</v>
      </c>
      <c r="B30" s="33">
        <v>323300</v>
      </c>
      <c r="C30" s="33">
        <v>0</v>
      </c>
      <c r="D30" s="23">
        <v>0</v>
      </c>
      <c r="E30" s="20">
        <v>88500</v>
      </c>
      <c r="F30" s="20">
        <v>0</v>
      </c>
      <c r="G30" s="23">
        <v>0</v>
      </c>
      <c r="H30" s="23">
        <v>0</v>
      </c>
      <c r="I30" s="20">
        <v>0</v>
      </c>
      <c r="J30" s="23">
        <v>0</v>
      </c>
      <c r="K30" s="20">
        <v>119770</v>
      </c>
      <c r="L30" s="20">
        <v>0</v>
      </c>
      <c r="M30" s="20">
        <v>0</v>
      </c>
      <c r="N30" s="23">
        <v>0</v>
      </c>
      <c r="O30" s="20">
        <v>60939.97</v>
      </c>
      <c r="P30" s="18">
        <f t="shared" si="3"/>
        <v>269209.96999999997</v>
      </c>
    </row>
    <row r="31" spans="1:16" x14ac:dyDescent="0.25">
      <c r="A31" s="27" t="s">
        <v>23</v>
      </c>
      <c r="B31" s="33">
        <v>950497</v>
      </c>
      <c r="C31" s="33">
        <v>0</v>
      </c>
      <c r="D31" s="23">
        <v>0</v>
      </c>
      <c r="E31" s="23">
        <v>0</v>
      </c>
      <c r="F31" s="23">
        <v>359404.4</v>
      </c>
      <c r="G31" s="23">
        <v>0</v>
      </c>
      <c r="H31" s="23">
        <v>0</v>
      </c>
      <c r="I31" s="23">
        <v>0</v>
      </c>
      <c r="J31" s="23">
        <v>49796</v>
      </c>
      <c r="K31" s="23">
        <v>0</v>
      </c>
      <c r="L31" s="23">
        <v>0</v>
      </c>
      <c r="M31" s="19">
        <v>0</v>
      </c>
      <c r="N31" s="23">
        <v>248981.18</v>
      </c>
      <c r="O31" s="23">
        <v>0</v>
      </c>
      <c r="P31" s="18">
        <f t="shared" si="3"/>
        <v>658181.58000000007</v>
      </c>
    </row>
    <row r="32" spans="1:16" x14ac:dyDescent="0.25">
      <c r="A32" s="27" t="s">
        <v>24</v>
      </c>
      <c r="B32" s="33">
        <v>6405000</v>
      </c>
      <c r="C32" s="33">
        <v>0</v>
      </c>
      <c r="D32" s="23">
        <v>0</v>
      </c>
      <c r="E32" s="23">
        <v>1068000</v>
      </c>
      <c r="F32" s="23">
        <v>432000</v>
      </c>
      <c r="G32" s="23">
        <v>499887.6</v>
      </c>
      <c r="H32" s="23">
        <v>577636.44999999995</v>
      </c>
      <c r="I32" s="23">
        <v>649332</v>
      </c>
      <c r="J32" s="23">
        <v>545177.1</v>
      </c>
      <c r="K32" s="23">
        <v>587816.9</v>
      </c>
      <c r="L32" s="23">
        <v>500000</v>
      </c>
      <c r="M32" s="19">
        <v>499887.1</v>
      </c>
      <c r="N32" s="23">
        <v>543000</v>
      </c>
      <c r="O32" s="23">
        <v>500000</v>
      </c>
      <c r="P32" s="18">
        <f t="shared" si="3"/>
        <v>6402737.1499999994</v>
      </c>
    </row>
    <row r="33" spans="1:16" x14ac:dyDescent="0.25">
      <c r="A33" s="27" t="s">
        <v>25</v>
      </c>
      <c r="B33" s="33">
        <v>0</v>
      </c>
      <c r="C33" s="33">
        <v>0</v>
      </c>
      <c r="D33" s="20">
        <v>0</v>
      </c>
      <c r="E33" s="23">
        <v>0</v>
      </c>
      <c r="F33" s="23">
        <v>0</v>
      </c>
      <c r="G33" s="20">
        <v>0</v>
      </c>
      <c r="H33" s="20">
        <v>0</v>
      </c>
      <c r="I33" s="23">
        <v>0</v>
      </c>
      <c r="J33" s="20">
        <v>0</v>
      </c>
      <c r="K33" s="23">
        <v>0</v>
      </c>
      <c r="L33" s="23">
        <v>0</v>
      </c>
      <c r="M33" s="19">
        <v>0</v>
      </c>
      <c r="N33" s="20">
        <v>0</v>
      </c>
      <c r="O33" s="23">
        <v>0</v>
      </c>
      <c r="P33" s="18">
        <f t="shared" si="3"/>
        <v>0</v>
      </c>
    </row>
    <row r="34" spans="1:16" x14ac:dyDescent="0.25">
      <c r="A34" s="27" t="s">
        <v>26</v>
      </c>
      <c r="B34" s="33">
        <v>2340682</v>
      </c>
      <c r="C34" s="33">
        <v>0</v>
      </c>
      <c r="D34" s="23">
        <v>0</v>
      </c>
      <c r="E34" s="23">
        <v>50609.54</v>
      </c>
      <c r="F34" s="23">
        <v>114555.52</v>
      </c>
      <c r="G34" s="23">
        <v>188624.75</v>
      </c>
      <c r="H34" s="23">
        <v>157626.76</v>
      </c>
      <c r="I34" s="23">
        <v>176001.11</v>
      </c>
      <c r="J34" s="23">
        <v>225990.65</v>
      </c>
      <c r="K34" s="23">
        <v>430700</v>
      </c>
      <c r="L34" s="19">
        <v>0</v>
      </c>
      <c r="M34" s="19">
        <v>119165.1</v>
      </c>
      <c r="N34" s="23">
        <v>97689.84</v>
      </c>
      <c r="O34" s="23">
        <v>53000</v>
      </c>
      <c r="P34" s="18">
        <f t="shared" si="3"/>
        <v>1613963.2700000003</v>
      </c>
    </row>
    <row r="35" spans="1:16" x14ac:dyDescent="0.25">
      <c r="A35" s="26" t="s">
        <v>27</v>
      </c>
      <c r="B35" s="32">
        <v>0</v>
      </c>
      <c r="C35" s="32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 x14ac:dyDescent="0.25">
      <c r="A36" s="27" t="s">
        <v>28</v>
      </c>
      <c r="B36" s="33">
        <v>0</v>
      </c>
      <c r="C36" s="3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 x14ac:dyDescent="0.25">
      <c r="A37" s="27" t="s">
        <v>29</v>
      </c>
      <c r="B37" s="33">
        <v>0</v>
      </c>
      <c r="C37" s="33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 x14ac:dyDescent="0.25">
      <c r="A38" s="27" t="s">
        <v>30</v>
      </c>
      <c r="B38" s="33">
        <v>0</v>
      </c>
      <c r="C38" s="33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 x14ac:dyDescent="0.25">
      <c r="A39" s="27" t="s">
        <v>31</v>
      </c>
      <c r="B39" s="33">
        <v>0</v>
      </c>
      <c r="C39" s="3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 x14ac:dyDescent="0.25">
      <c r="A40" s="27" t="s">
        <v>32</v>
      </c>
      <c r="B40" s="33">
        <v>0</v>
      </c>
      <c r="C40" s="3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 x14ac:dyDescent="0.25">
      <c r="A41" s="27" t="s">
        <v>33</v>
      </c>
      <c r="B41" s="33">
        <v>0</v>
      </c>
      <c r="C41" s="33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 x14ac:dyDescent="0.25">
      <c r="A42" s="27" t="s">
        <v>34</v>
      </c>
      <c r="B42" s="33">
        <v>0</v>
      </c>
      <c r="C42" s="3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 x14ac:dyDescent="0.25">
      <c r="A43" s="27" t="s">
        <v>35</v>
      </c>
      <c r="B43" s="33">
        <v>0</v>
      </c>
      <c r="C43" s="33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3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0" customFormat="1" x14ac:dyDescent="0.25">
      <c r="A44" s="26" t="s">
        <v>36</v>
      </c>
      <c r="B44" s="32">
        <v>0</v>
      </c>
      <c r="C44" s="32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29">
        <f t="shared" si="10"/>
        <v>0</v>
      </c>
      <c r="L44" s="29">
        <f t="shared" si="10"/>
        <v>0</v>
      </c>
      <c r="M44" s="29">
        <f t="shared" ref="M44:P44" si="11">+M45+M46+M47+M48+M49+M50</f>
        <v>0</v>
      </c>
      <c r="N44" s="24">
        <f t="shared" si="11"/>
        <v>0</v>
      </c>
      <c r="O44" s="29">
        <f t="shared" si="11"/>
        <v>0</v>
      </c>
      <c r="P44" s="29">
        <f t="shared" si="11"/>
        <v>0</v>
      </c>
    </row>
    <row r="45" spans="1:16" x14ac:dyDescent="0.25">
      <c r="A45" s="27" t="s">
        <v>37</v>
      </c>
      <c r="B45" s="33">
        <v>0</v>
      </c>
      <c r="C45" s="3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 x14ac:dyDescent="0.25">
      <c r="A46" s="27" t="s">
        <v>38</v>
      </c>
      <c r="B46" s="33">
        <v>0</v>
      </c>
      <c r="C46" s="3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 x14ac:dyDescent="0.25">
      <c r="A47" s="27" t="s">
        <v>39</v>
      </c>
      <c r="B47" s="33">
        <v>0</v>
      </c>
      <c r="C47" s="3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 x14ac:dyDescent="0.25">
      <c r="A48" s="27" t="s">
        <v>40</v>
      </c>
      <c r="B48" s="33">
        <v>0</v>
      </c>
      <c r="C48" s="33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3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 x14ac:dyDescent="0.25">
      <c r="A49" s="27" t="s">
        <v>41</v>
      </c>
      <c r="B49" s="33">
        <v>0</v>
      </c>
      <c r="C49" s="33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 x14ac:dyDescent="0.25">
      <c r="A50" s="27" t="s">
        <v>42</v>
      </c>
      <c r="B50" s="33">
        <v>0</v>
      </c>
      <c r="C50" s="33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0" customFormat="1" x14ac:dyDescent="0.25">
      <c r="A51" s="26" t="s">
        <v>43</v>
      </c>
      <c r="B51" s="32">
        <f>B52+B53+B54+B55+B56+B57+B58+B59+B60</f>
        <v>5320000</v>
      </c>
      <c r="C51" s="32">
        <f>C52+C53+C54+C55+C56+C57+C58+C59+C60</f>
        <v>0</v>
      </c>
      <c r="D51" s="24">
        <f t="shared" ref="D51:J51" si="12">+D52+D53+D54+D55+D56+D57+D58+D59+D60</f>
        <v>0</v>
      </c>
      <c r="E51" s="24">
        <f t="shared" si="12"/>
        <v>196485.93</v>
      </c>
      <c r="F51" s="24">
        <f t="shared" si="12"/>
        <v>121540</v>
      </c>
      <c r="G51" s="24">
        <f t="shared" si="12"/>
        <v>0</v>
      </c>
      <c r="H51" s="24">
        <f t="shared" si="12"/>
        <v>828767.4</v>
      </c>
      <c r="I51" s="24">
        <f t="shared" si="12"/>
        <v>324788.2</v>
      </c>
      <c r="J51" s="24">
        <f t="shared" si="12"/>
        <v>291927.10000000003</v>
      </c>
      <c r="K51" s="29">
        <f>+K52+K53+K54+K55+K56+K58+K59+K60</f>
        <v>274242.99</v>
      </c>
      <c r="L51" s="29">
        <f>+L52+L53+L54+L55+L56+L58+L59+L60</f>
        <v>233300</v>
      </c>
      <c r="M51" s="29">
        <f>+M52+M53+M54+M55+M56+M58+M59+M60+M57</f>
        <v>260224.99</v>
      </c>
      <c r="N51" s="24">
        <f t="shared" ref="N51" si="13">+N52+N53+N54+N55+N56+N57+N58+N59+N60</f>
        <v>176000</v>
      </c>
      <c r="O51" s="29">
        <f t="shared" ref="O51" si="14">+O52+O53+O54+O55+O56+O58+O59+O60</f>
        <v>103804.6</v>
      </c>
      <c r="P51" s="29">
        <f>P52+P53+P54+P55+P56+P58+P59+P60+P57</f>
        <v>2811081.21</v>
      </c>
    </row>
    <row r="52" spans="1:16" x14ac:dyDescent="0.25">
      <c r="A52" s="27" t="s">
        <v>44</v>
      </c>
      <c r="B52" s="33">
        <v>1385000</v>
      </c>
      <c r="C52" s="33">
        <v>0</v>
      </c>
      <c r="D52" s="23">
        <v>0</v>
      </c>
      <c r="E52" s="23">
        <v>196485.93</v>
      </c>
      <c r="F52" s="23">
        <v>121540</v>
      </c>
      <c r="G52" s="23">
        <v>0</v>
      </c>
      <c r="H52" s="23">
        <v>192257.4</v>
      </c>
      <c r="I52" s="23">
        <v>313573.2</v>
      </c>
      <c r="J52" s="23">
        <v>134219.01</v>
      </c>
      <c r="K52" s="23">
        <v>256999.99</v>
      </c>
      <c r="L52" s="23">
        <v>29599.97</v>
      </c>
      <c r="M52" s="19">
        <v>137999.99</v>
      </c>
      <c r="N52" s="23">
        <v>0</v>
      </c>
      <c r="O52" s="23">
        <v>103804.6</v>
      </c>
      <c r="P52" s="18">
        <f>SUM(D52:O52)</f>
        <v>1486480.09</v>
      </c>
    </row>
    <row r="53" spans="1:16" x14ac:dyDescent="0.25">
      <c r="A53" s="27" t="s">
        <v>45</v>
      </c>
      <c r="B53" s="33">
        <v>275000</v>
      </c>
      <c r="C53" s="3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42710.01</v>
      </c>
      <c r="K53" s="23">
        <v>0</v>
      </c>
      <c r="L53" s="23">
        <v>203700.03</v>
      </c>
      <c r="M53" s="19">
        <v>0</v>
      </c>
      <c r="N53" s="23">
        <v>0</v>
      </c>
      <c r="O53" s="19">
        <v>0</v>
      </c>
      <c r="P53" s="18">
        <f t="shared" si="3"/>
        <v>246410.04</v>
      </c>
    </row>
    <row r="54" spans="1:16" x14ac:dyDescent="0.25">
      <c r="A54" s="27" t="s">
        <v>46</v>
      </c>
      <c r="B54" s="33">
        <v>0</v>
      </c>
      <c r="C54" s="33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3">
        <v>0</v>
      </c>
      <c r="J54" s="20">
        <v>0</v>
      </c>
      <c r="K54" s="23">
        <v>0</v>
      </c>
      <c r="L54" s="20">
        <v>0</v>
      </c>
      <c r="M54" s="19">
        <v>0</v>
      </c>
      <c r="N54" s="20">
        <v>0</v>
      </c>
      <c r="O54" s="20">
        <v>0</v>
      </c>
      <c r="P54" s="18">
        <f t="shared" si="3"/>
        <v>0</v>
      </c>
    </row>
    <row r="55" spans="1:16" x14ac:dyDescent="0.25">
      <c r="A55" s="27" t="s">
        <v>47</v>
      </c>
      <c r="B55" s="33">
        <v>2500000</v>
      </c>
      <c r="C55" s="3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19">
        <v>0</v>
      </c>
      <c r="M55" s="19">
        <v>0</v>
      </c>
      <c r="N55" s="23">
        <v>0</v>
      </c>
      <c r="O55" s="19">
        <v>0</v>
      </c>
      <c r="P55" s="18">
        <f t="shared" si="3"/>
        <v>0</v>
      </c>
    </row>
    <row r="56" spans="1:16" x14ac:dyDescent="0.25">
      <c r="A56" s="27" t="s">
        <v>48</v>
      </c>
      <c r="B56" s="33">
        <v>1060000</v>
      </c>
      <c r="C56" s="3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636510</v>
      </c>
      <c r="I56" s="20">
        <v>11215</v>
      </c>
      <c r="J56" s="23">
        <v>114998.08</v>
      </c>
      <c r="K56" s="20">
        <v>17243</v>
      </c>
      <c r="L56" s="19">
        <v>0</v>
      </c>
      <c r="M56" s="20">
        <v>100000</v>
      </c>
      <c r="N56" s="23">
        <v>176000</v>
      </c>
      <c r="O56" s="19">
        <v>0</v>
      </c>
      <c r="P56" s="18">
        <f t="shared" si="3"/>
        <v>1055966.08</v>
      </c>
    </row>
    <row r="57" spans="1:16" x14ac:dyDescent="0.25">
      <c r="A57" s="27" t="s">
        <v>49</v>
      </c>
      <c r="B57" s="33">
        <v>100000</v>
      </c>
      <c r="C57" s="3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2">
        <v>0</v>
      </c>
      <c r="L57" s="19">
        <v>0</v>
      </c>
      <c r="M57" s="20">
        <v>22225</v>
      </c>
      <c r="N57" s="23">
        <v>0</v>
      </c>
      <c r="O57" s="19">
        <v>0</v>
      </c>
      <c r="P57" s="18">
        <f t="shared" si="3"/>
        <v>22225</v>
      </c>
    </row>
    <row r="58" spans="1:16" x14ac:dyDescent="0.25">
      <c r="A58" s="27" t="s">
        <v>50</v>
      </c>
      <c r="B58" s="33">
        <v>0</v>
      </c>
      <c r="C58" s="3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 x14ac:dyDescent="0.25">
      <c r="A59" s="27" t="s">
        <v>51</v>
      </c>
      <c r="B59" s="33">
        <v>0</v>
      </c>
      <c r="C59" s="33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18">
        <f t="shared" si="3"/>
        <v>0</v>
      </c>
    </row>
    <row r="60" spans="1:16" x14ac:dyDescent="0.25">
      <c r="A60" s="27" t="s">
        <v>52</v>
      </c>
      <c r="B60" s="33">
        <v>0</v>
      </c>
      <c r="C60" s="33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3">
        <v>0</v>
      </c>
      <c r="K60" s="22">
        <v>0</v>
      </c>
      <c r="L60" s="23">
        <v>0</v>
      </c>
      <c r="M60" s="19">
        <v>0</v>
      </c>
      <c r="N60" s="23">
        <v>0</v>
      </c>
      <c r="O60" s="23">
        <v>0</v>
      </c>
      <c r="P60" s="18">
        <f t="shared" si="3"/>
        <v>0</v>
      </c>
    </row>
    <row r="61" spans="1:16" x14ac:dyDescent="0.25">
      <c r="A61" s="26" t="s">
        <v>53</v>
      </c>
      <c r="B61" s="32">
        <f>B62+B63+B64+B65</f>
        <v>0</v>
      </c>
      <c r="C61" s="32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 x14ac:dyDescent="0.25">
      <c r="A62" s="27" t="s">
        <v>54</v>
      </c>
      <c r="B62" s="33">
        <v>0</v>
      </c>
      <c r="C62" s="3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 x14ac:dyDescent="0.25">
      <c r="A63" s="27" t="s">
        <v>55</v>
      </c>
      <c r="B63" s="33">
        <v>0</v>
      </c>
      <c r="C63" s="3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 x14ac:dyDescent="0.25">
      <c r="A64" s="27" t="s">
        <v>56</v>
      </c>
      <c r="B64" s="33">
        <v>0</v>
      </c>
      <c r="C64" s="3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 x14ac:dyDescent="0.25">
      <c r="A65" s="27" t="s">
        <v>57</v>
      </c>
      <c r="B65" s="33">
        <v>0</v>
      </c>
      <c r="C65" s="3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 x14ac:dyDescent="0.25">
      <c r="A66" s="26" t="s">
        <v>58</v>
      </c>
      <c r="B66" s="32">
        <f>B67+B68</f>
        <v>0</v>
      </c>
      <c r="C66" s="32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 x14ac:dyDescent="0.25">
      <c r="A67" s="27" t="s">
        <v>59</v>
      </c>
      <c r="B67" s="33">
        <v>0</v>
      </c>
      <c r="C67" s="3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 x14ac:dyDescent="0.25">
      <c r="A68" s="27" t="s">
        <v>60</v>
      </c>
      <c r="B68" s="33">
        <v>0</v>
      </c>
      <c r="C68" s="33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 x14ac:dyDescent="0.25">
      <c r="A69" s="26" t="s">
        <v>61</v>
      </c>
      <c r="B69" s="32">
        <f>B70+B71+B72</f>
        <v>0</v>
      </c>
      <c r="C69" s="32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 x14ac:dyDescent="0.25">
      <c r="A70" s="27" t="s">
        <v>62</v>
      </c>
      <c r="B70" s="33">
        <v>0</v>
      </c>
      <c r="C70" s="3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 x14ac:dyDescent="0.25">
      <c r="A71" s="27" t="s">
        <v>63</v>
      </c>
      <c r="B71" s="33">
        <v>0</v>
      </c>
      <c r="C71" s="33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 x14ac:dyDescent="0.25">
      <c r="A72" s="27" t="s">
        <v>64</v>
      </c>
      <c r="B72" s="33">
        <v>0</v>
      </c>
      <c r="C72" s="33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 x14ac:dyDescent="0.25">
      <c r="A73" s="25" t="s">
        <v>67</v>
      </c>
      <c r="B73" s="32">
        <f>B74</f>
        <v>0</v>
      </c>
      <c r="C73" s="32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 x14ac:dyDescent="0.25">
      <c r="A74" s="26" t="s">
        <v>68</v>
      </c>
      <c r="B74" s="32">
        <f>B75+B76</f>
        <v>0</v>
      </c>
      <c r="C74" s="32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 x14ac:dyDescent="0.25">
      <c r="A75" s="27" t="s">
        <v>69</v>
      </c>
      <c r="B75" s="33">
        <v>0</v>
      </c>
      <c r="C75" s="33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 x14ac:dyDescent="0.25">
      <c r="A76" s="27" t="s">
        <v>70</v>
      </c>
      <c r="B76" s="33">
        <v>0</v>
      </c>
      <c r="C76" s="3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 x14ac:dyDescent="0.25">
      <c r="A77" s="26" t="s">
        <v>71</v>
      </c>
      <c r="B77" s="32">
        <f>B78+B79</f>
        <v>0</v>
      </c>
      <c r="C77" s="32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 x14ac:dyDescent="0.25">
      <c r="A78" s="27" t="s">
        <v>72</v>
      </c>
      <c r="B78" s="33">
        <v>0</v>
      </c>
      <c r="C78" s="3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 x14ac:dyDescent="0.25">
      <c r="A79" s="27" t="s">
        <v>73</v>
      </c>
      <c r="B79" s="33">
        <v>0</v>
      </c>
      <c r="C79" s="33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 x14ac:dyDescent="0.25">
      <c r="A80" s="26" t="s">
        <v>74</v>
      </c>
      <c r="B80" s="32">
        <f>B81</f>
        <v>0</v>
      </c>
      <c r="C80" s="32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 x14ac:dyDescent="0.25">
      <c r="A81" s="27" t="s">
        <v>75</v>
      </c>
      <c r="B81" s="33">
        <v>0</v>
      </c>
      <c r="C81" s="3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 x14ac:dyDescent="0.25">
      <c r="A82" s="28" t="s">
        <v>65</v>
      </c>
      <c r="B82" s="31">
        <f>B73+B8</f>
        <v>234477905</v>
      </c>
      <c r="C82" s="31">
        <f>C73+C8</f>
        <v>0</v>
      </c>
      <c r="D82" s="21">
        <f t="shared" ref="D82:L82" si="30">+D8</f>
        <v>9309517.870000001</v>
      </c>
      <c r="E82" s="21">
        <f t="shared" si="30"/>
        <v>11082982.579999998</v>
      </c>
      <c r="F82" s="21">
        <f t="shared" si="30"/>
        <v>29216989.479999997</v>
      </c>
      <c r="G82" s="21">
        <f t="shared" si="30"/>
        <v>19163071.560000002</v>
      </c>
      <c r="H82" s="21">
        <f t="shared" si="30"/>
        <v>14494638.659999998</v>
      </c>
      <c r="I82" s="21">
        <f t="shared" si="30"/>
        <v>19603590.830000002</v>
      </c>
      <c r="J82" s="21">
        <f t="shared" si="30"/>
        <v>22383520.32</v>
      </c>
      <c r="K82" s="21">
        <f t="shared" si="30"/>
        <v>19065573.91</v>
      </c>
      <c r="L82" s="21">
        <f t="shared" si="30"/>
        <v>20036271.329999998</v>
      </c>
      <c r="M82" s="21">
        <f t="shared" ref="M82:P82" si="31">+M8</f>
        <v>19259096.049999997</v>
      </c>
      <c r="N82" s="21">
        <f t="shared" si="31"/>
        <v>25843024.670000002</v>
      </c>
      <c r="O82" s="21">
        <f t="shared" si="31"/>
        <v>31968492.32</v>
      </c>
      <c r="P82" s="21">
        <f t="shared" si="31"/>
        <v>241426769.57999998</v>
      </c>
    </row>
    <row r="83" spans="1:16" x14ac:dyDescent="0.25">
      <c r="A83" s="40" t="s">
        <v>112</v>
      </c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2" fitToHeight="0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6"/>
  <sheetViews>
    <sheetView showGridLines="0" view="pageBreakPreview" zoomScaleSheetLayoutView="100" workbookViewId="0">
      <selection activeCell="H14" sqref="H14"/>
    </sheetView>
  </sheetViews>
  <sheetFormatPr baseColWidth="10" defaultColWidth="11.42578125" defaultRowHeight="15" x14ac:dyDescent="0.25"/>
  <cols>
    <col min="1" max="1" width="49.7109375" customWidth="1"/>
    <col min="2" max="2" width="12.85546875" customWidth="1"/>
    <col min="3" max="4" width="13" customWidth="1"/>
    <col min="5" max="5" width="13.140625" customWidth="1"/>
    <col min="6" max="6" width="12.85546875" customWidth="1"/>
    <col min="7" max="7" width="13.140625" customWidth="1"/>
    <col min="8" max="8" width="13.28515625" customWidth="1"/>
    <col min="9" max="9" width="13.140625" customWidth="1"/>
    <col min="10" max="10" width="13.7109375" customWidth="1"/>
    <col min="11" max="11" width="12.85546875" customWidth="1"/>
    <col min="12" max="13" width="13" customWidth="1"/>
    <col min="14" max="14" width="13.85546875" customWidth="1"/>
  </cols>
  <sheetData>
    <row r="1" spans="1:15" ht="21" customHeight="1" x14ac:dyDescent="0.25">
      <c r="A1" s="69" t="s">
        <v>99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ht="18.600000000000001" customHeight="1" x14ac:dyDescent="0.25">
      <c r="A2" s="63" t="s">
        <v>98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5" x14ac:dyDescent="0.25">
      <c r="A3" s="65">
        <v>2024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5" ht="15.75" customHeight="1" x14ac:dyDescent="0.25">
      <c r="A4" s="67" t="s">
        <v>92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5" ht="15.75" customHeight="1" x14ac:dyDescent="0.25">
      <c r="A5" s="68" t="s">
        <v>77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5" ht="18.600000000000001" customHeight="1" x14ac:dyDescent="0.25">
      <c r="A6" s="34" t="s">
        <v>66</v>
      </c>
      <c r="B6" s="36" t="s">
        <v>79</v>
      </c>
      <c r="C6" s="36" t="s">
        <v>80</v>
      </c>
      <c r="D6" s="36" t="s">
        <v>81</v>
      </c>
      <c r="E6" s="36" t="s">
        <v>82</v>
      </c>
      <c r="F6" s="37" t="s">
        <v>83</v>
      </c>
      <c r="G6" s="36" t="s">
        <v>84</v>
      </c>
      <c r="H6" s="37" t="s">
        <v>85</v>
      </c>
      <c r="I6" s="36" t="s">
        <v>86</v>
      </c>
      <c r="J6" s="36" t="s">
        <v>87</v>
      </c>
      <c r="K6" s="36" t="s">
        <v>88</v>
      </c>
      <c r="L6" s="36" t="s">
        <v>89</v>
      </c>
      <c r="M6" s="37" t="s">
        <v>90</v>
      </c>
      <c r="N6" s="36" t="s">
        <v>78</v>
      </c>
    </row>
    <row r="7" spans="1:15" x14ac:dyDescent="0.25">
      <c r="A7" s="38" t="s">
        <v>0</v>
      </c>
      <c r="B7" s="18">
        <f>+B8+B14+B24+B34+B43+B50+B60+B65+B68+B72</f>
        <v>9309517.870000001</v>
      </c>
      <c r="C7" s="18">
        <f>+C8+C14+C24+C34+C43+C50+C60+C65+C68+C72</f>
        <v>11082982.579999998</v>
      </c>
      <c r="D7" s="18">
        <f t="shared" ref="D7:M7" si="0">+D8+D14+D24+D34+D43+D50+D60+D65+D68+D72</f>
        <v>29216989.479999997</v>
      </c>
      <c r="E7" s="18">
        <f t="shared" si="0"/>
        <v>19163071.560000002</v>
      </c>
      <c r="F7" s="18">
        <f t="shared" si="0"/>
        <v>14494638.659999998</v>
      </c>
      <c r="G7" s="18">
        <f t="shared" si="0"/>
        <v>19603590.830000002</v>
      </c>
      <c r="H7" s="18">
        <f t="shared" si="0"/>
        <v>22383520.32</v>
      </c>
      <c r="I7" s="18">
        <f t="shared" si="0"/>
        <v>19065573.91</v>
      </c>
      <c r="J7" s="18">
        <f t="shared" si="0"/>
        <v>20036271.329999998</v>
      </c>
      <c r="K7" s="18">
        <f t="shared" si="0"/>
        <v>19259096.049999997</v>
      </c>
      <c r="L7" s="18">
        <f t="shared" si="0"/>
        <v>25843024.670000002</v>
      </c>
      <c r="M7" s="18">
        <f t="shared" si="0"/>
        <v>31968492.32</v>
      </c>
      <c r="N7" s="18">
        <f>+N8+N14+N24+N34+N43+N50+N60+N65+N68+N72</f>
        <v>241426769.58000001</v>
      </c>
    </row>
    <row r="8" spans="1:15" x14ac:dyDescent="0.25">
      <c r="A8" s="26" t="s">
        <v>1</v>
      </c>
      <c r="B8" s="17">
        <f>+B9+B10+B11+B12+B13</f>
        <v>8098357.1400000006</v>
      </c>
      <c r="C8" s="17">
        <f t="shared" ref="C8" si="1">+C9+C10+C11+C12+C13</f>
        <v>8093555.4299999997</v>
      </c>
      <c r="D8" s="17">
        <f t="shared" ref="D8:N8" si="2">+D9+D10+D11+D12+D13</f>
        <v>8086723.4500000002</v>
      </c>
      <c r="E8" s="17">
        <f t="shared" si="2"/>
        <v>14621190.48</v>
      </c>
      <c r="F8" s="17">
        <f t="shared" si="2"/>
        <v>8843928.7799999993</v>
      </c>
      <c r="G8" s="17">
        <f t="shared" si="2"/>
        <v>8550451.5500000007</v>
      </c>
      <c r="H8" s="17">
        <f t="shared" si="2"/>
        <v>8350662.6900000004</v>
      </c>
      <c r="I8" s="17">
        <f t="shared" si="2"/>
        <v>8302649.6200000001</v>
      </c>
      <c r="J8" s="17">
        <f t="shared" si="2"/>
        <v>8215140.0499999998</v>
      </c>
      <c r="K8" s="17">
        <f t="shared" si="2"/>
        <v>14950441.18</v>
      </c>
      <c r="L8" s="17">
        <f t="shared" si="2"/>
        <v>15253966.810000001</v>
      </c>
      <c r="M8" s="17">
        <f t="shared" si="2"/>
        <v>15000205.109999999</v>
      </c>
      <c r="N8" s="17">
        <f t="shared" si="2"/>
        <v>126367272.29000001</v>
      </c>
    </row>
    <row r="9" spans="1:15" x14ac:dyDescent="0.25">
      <c r="A9" s="27" t="s">
        <v>2</v>
      </c>
      <c r="B9" s="23">
        <v>6834340.0800000001</v>
      </c>
      <c r="C9" s="23">
        <v>6829340.0800000001</v>
      </c>
      <c r="D9" s="23">
        <v>6823416.75</v>
      </c>
      <c r="E9" s="23">
        <v>7331416.1299999999</v>
      </c>
      <c r="F9" s="23">
        <v>7265694.9299999997</v>
      </c>
      <c r="G9" s="23">
        <v>7297173.4000000004</v>
      </c>
      <c r="H9" s="23">
        <v>7088623.0700000003</v>
      </c>
      <c r="I9" s="23">
        <v>7037797.6699999999</v>
      </c>
      <c r="J9" s="23">
        <v>6834253.3499999996</v>
      </c>
      <c r="K9" s="19">
        <v>7307523.7699999996</v>
      </c>
      <c r="L9" s="23">
        <v>13988855.08</v>
      </c>
      <c r="M9" s="23">
        <v>7889090.1200000001</v>
      </c>
      <c r="N9" s="18">
        <f>SUM(B9:M9)</f>
        <v>92527524.430000007</v>
      </c>
    </row>
    <row r="10" spans="1:15" x14ac:dyDescent="0.25">
      <c r="A10" s="27" t="s">
        <v>3</v>
      </c>
      <c r="B10" s="23">
        <v>223500</v>
      </c>
      <c r="C10" s="23">
        <v>223500</v>
      </c>
      <c r="D10" s="23">
        <v>223500</v>
      </c>
      <c r="E10" s="23">
        <v>6255248.7000000002</v>
      </c>
      <c r="F10" s="23">
        <v>537377.38</v>
      </c>
      <c r="G10" s="23">
        <v>213000</v>
      </c>
      <c r="H10" s="23">
        <v>223500</v>
      </c>
      <c r="I10" s="23">
        <v>223500</v>
      </c>
      <c r="J10" s="23">
        <v>344481.95</v>
      </c>
      <c r="K10" s="19">
        <v>6617237.2999999998</v>
      </c>
      <c r="L10" s="23">
        <v>223500</v>
      </c>
      <c r="M10" s="23">
        <v>6069740.8799999999</v>
      </c>
      <c r="N10" s="18">
        <f>SUM(B10:M10)</f>
        <v>21378086.209999997</v>
      </c>
    </row>
    <row r="11" spans="1:15" x14ac:dyDescent="0.25">
      <c r="A11" s="27" t="s">
        <v>4</v>
      </c>
      <c r="B11" s="20">
        <v>0</v>
      </c>
      <c r="C11" s="23">
        <v>0</v>
      </c>
      <c r="D11" s="23">
        <v>0</v>
      </c>
      <c r="E11" s="20">
        <v>0</v>
      </c>
      <c r="F11" s="20">
        <v>0</v>
      </c>
      <c r="G11" s="23">
        <v>0</v>
      </c>
      <c r="H11" s="20">
        <v>0</v>
      </c>
      <c r="I11" s="23">
        <v>0</v>
      </c>
      <c r="J11" s="23">
        <v>0</v>
      </c>
      <c r="K11" s="19">
        <v>0</v>
      </c>
      <c r="L11" s="20">
        <v>0</v>
      </c>
      <c r="M11" s="23">
        <v>0</v>
      </c>
      <c r="N11" s="18">
        <f t="shared" ref="N11:N13" si="3">SUM(B11:M11)</f>
        <v>0</v>
      </c>
      <c r="O11" s="6"/>
    </row>
    <row r="12" spans="1:15" x14ac:dyDescent="0.25">
      <c r="A12" s="27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 x14ac:dyDescent="0.25">
      <c r="A13" s="27" t="s">
        <v>6</v>
      </c>
      <c r="B13" s="23">
        <v>1040517.06</v>
      </c>
      <c r="C13" s="20">
        <v>1040715.35</v>
      </c>
      <c r="D13" s="20">
        <v>1039806.7</v>
      </c>
      <c r="E13" s="23">
        <v>1034525.65</v>
      </c>
      <c r="F13" s="23">
        <v>1040856.47</v>
      </c>
      <c r="G13" s="20">
        <v>1040278.15</v>
      </c>
      <c r="H13" s="23">
        <v>1038539.62</v>
      </c>
      <c r="I13" s="20">
        <v>1041351.95</v>
      </c>
      <c r="J13" s="20">
        <v>1036404.75</v>
      </c>
      <c r="K13" s="20">
        <v>1025680.11</v>
      </c>
      <c r="L13" s="23">
        <v>1041611.73</v>
      </c>
      <c r="M13" s="20">
        <v>1041374.11</v>
      </c>
      <c r="N13" s="18">
        <f t="shared" si="3"/>
        <v>12461661.65</v>
      </c>
    </row>
    <row r="14" spans="1:15" x14ac:dyDescent="0.25">
      <c r="A14" s="26" t="s">
        <v>7</v>
      </c>
      <c r="B14" s="17">
        <f>+B15+B16+B17+B18+B19+B20+B21+B22+B23</f>
        <v>1211160.7300000002</v>
      </c>
      <c r="C14" s="17">
        <f t="shared" ref="C14" si="4">+C15+C16+C17+C18+C19+C20+C21+C22+C23</f>
        <v>1585831.68</v>
      </c>
      <c r="D14" s="17">
        <f t="shared" ref="D14:N14" si="5">+D15+D16+D17+D18+D19+D20+D21+D22+D23</f>
        <v>5177179.93</v>
      </c>
      <c r="E14" s="17">
        <f t="shared" si="5"/>
        <v>3681062.0300000003</v>
      </c>
      <c r="F14" s="17">
        <f t="shared" si="5"/>
        <v>2584144.11</v>
      </c>
      <c r="G14" s="17">
        <f t="shared" si="5"/>
        <v>3172645.76</v>
      </c>
      <c r="H14" s="17">
        <f t="shared" si="5"/>
        <v>4518372.9000000004</v>
      </c>
      <c r="I14" s="17">
        <f t="shared" si="5"/>
        <v>2598326.5</v>
      </c>
      <c r="J14" s="17">
        <f t="shared" si="5"/>
        <v>2766242.9699999997</v>
      </c>
      <c r="K14" s="17">
        <f t="shared" si="5"/>
        <v>2706522.65</v>
      </c>
      <c r="L14" s="17">
        <f t="shared" si="5"/>
        <v>3194476.79</v>
      </c>
      <c r="M14" s="17">
        <f t="shared" si="5"/>
        <v>4719085.8899999997</v>
      </c>
      <c r="N14" s="17">
        <f t="shared" si="5"/>
        <v>37915051.939999998</v>
      </c>
    </row>
    <row r="15" spans="1:15" x14ac:dyDescent="0.25">
      <c r="A15" s="27" t="s">
        <v>8</v>
      </c>
      <c r="B15" s="23">
        <v>520012.36</v>
      </c>
      <c r="C15" s="23">
        <v>375258.66</v>
      </c>
      <c r="D15" s="23">
        <v>313547.69</v>
      </c>
      <c r="E15" s="23">
        <v>710277.52</v>
      </c>
      <c r="F15" s="23">
        <v>505467.92</v>
      </c>
      <c r="G15" s="23">
        <v>544031.34</v>
      </c>
      <c r="H15" s="23">
        <v>1065905.26</v>
      </c>
      <c r="I15" s="23">
        <v>577869.37</v>
      </c>
      <c r="J15" s="23">
        <v>184515.21</v>
      </c>
      <c r="K15" s="19">
        <v>786502.43</v>
      </c>
      <c r="L15" s="23">
        <v>422717.27</v>
      </c>
      <c r="M15" s="23">
        <v>1051112.1499999999</v>
      </c>
      <c r="N15" s="18">
        <f>SUM(B15:M15)</f>
        <v>7057217.1799999997</v>
      </c>
    </row>
    <row r="16" spans="1:15" x14ac:dyDescent="0.25">
      <c r="A16" s="27" t="s">
        <v>9</v>
      </c>
      <c r="B16" s="23">
        <v>0</v>
      </c>
      <c r="C16" s="23">
        <v>0</v>
      </c>
      <c r="D16" s="23">
        <v>130000</v>
      </c>
      <c r="E16" s="23">
        <v>20000</v>
      </c>
      <c r="F16" s="23">
        <v>174997.4</v>
      </c>
      <c r="G16" s="23">
        <v>139999.99</v>
      </c>
      <c r="H16" s="23">
        <v>62327.6</v>
      </c>
      <c r="I16" s="23">
        <v>172000.01</v>
      </c>
      <c r="J16" s="23">
        <v>0</v>
      </c>
      <c r="K16" s="19">
        <v>0</v>
      </c>
      <c r="L16" s="23">
        <v>0</v>
      </c>
      <c r="M16" s="23">
        <v>89874.559999999998</v>
      </c>
      <c r="N16" s="18">
        <f t="shared" ref="N16:N23" si="6">SUM(B16:M16)</f>
        <v>789199.56</v>
      </c>
    </row>
    <row r="17" spans="1:14" x14ac:dyDescent="0.25">
      <c r="A17" s="27" t="s">
        <v>10</v>
      </c>
      <c r="B17" s="20">
        <v>241050</v>
      </c>
      <c r="C17" s="23">
        <v>241900</v>
      </c>
      <c r="D17" s="23">
        <v>241500</v>
      </c>
      <c r="E17" s="20">
        <v>241850</v>
      </c>
      <c r="F17" s="20">
        <v>241200</v>
      </c>
      <c r="G17" s="23">
        <v>241750</v>
      </c>
      <c r="H17" s="20">
        <v>242350</v>
      </c>
      <c r="I17" s="23">
        <v>241650</v>
      </c>
      <c r="J17" s="23">
        <v>241400</v>
      </c>
      <c r="K17" s="19">
        <v>242000</v>
      </c>
      <c r="L17" s="20">
        <v>234900</v>
      </c>
      <c r="M17" s="23">
        <v>248450</v>
      </c>
      <c r="N17" s="18">
        <f t="shared" si="6"/>
        <v>2900000</v>
      </c>
    </row>
    <row r="18" spans="1:14" x14ac:dyDescent="0.25">
      <c r="A18" s="27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19">
        <v>0</v>
      </c>
      <c r="L18" s="23">
        <v>0</v>
      </c>
      <c r="M18" s="23">
        <v>0</v>
      </c>
      <c r="N18" s="18">
        <f t="shared" si="6"/>
        <v>0</v>
      </c>
    </row>
    <row r="19" spans="1:14" x14ac:dyDescent="0.25">
      <c r="A19" s="27" t="s">
        <v>12</v>
      </c>
      <c r="B19" s="23">
        <v>374253.53</v>
      </c>
      <c r="C19" s="20">
        <v>465620.33</v>
      </c>
      <c r="D19" s="20">
        <v>612386.93000000005</v>
      </c>
      <c r="E19" s="23">
        <v>381686.93</v>
      </c>
      <c r="F19" s="23">
        <v>373433.39</v>
      </c>
      <c r="G19" s="20">
        <v>542940.43999999994</v>
      </c>
      <c r="H19" s="23">
        <v>373433.39</v>
      </c>
      <c r="I19" s="20">
        <v>440940.46</v>
      </c>
      <c r="J19" s="20">
        <v>432686.92</v>
      </c>
      <c r="K19" s="20">
        <v>432686.92</v>
      </c>
      <c r="L19" s="23">
        <v>432686.92</v>
      </c>
      <c r="M19" s="20">
        <v>693686.81</v>
      </c>
      <c r="N19" s="18">
        <f t="shared" si="6"/>
        <v>5556442.9700000007</v>
      </c>
    </row>
    <row r="20" spans="1:14" x14ac:dyDescent="0.25">
      <c r="A20" s="27" t="s">
        <v>13</v>
      </c>
      <c r="B20" s="23">
        <v>52444.84</v>
      </c>
      <c r="C20" s="23">
        <v>503052.69</v>
      </c>
      <c r="D20" s="23">
        <v>64913.54</v>
      </c>
      <c r="E20" s="23">
        <v>370193.58</v>
      </c>
      <c r="F20" s="23">
        <v>0</v>
      </c>
      <c r="G20" s="23">
        <v>0</v>
      </c>
      <c r="H20" s="23">
        <v>0</v>
      </c>
      <c r="I20" s="23">
        <v>0</v>
      </c>
      <c r="J20" s="23">
        <v>247.5</v>
      </c>
      <c r="K20" s="19">
        <v>0</v>
      </c>
      <c r="L20" s="23">
        <v>188573.23</v>
      </c>
      <c r="M20" s="23">
        <v>480500</v>
      </c>
      <c r="N20" s="18">
        <f t="shared" si="6"/>
        <v>1659925.3800000001</v>
      </c>
    </row>
    <row r="21" spans="1:14" x14ac:dyDescent="0.25">
      <c r="A21" s="27" t="s">
        <v>14</v>
      </c>
      <c r="B21" s="23">
        <v>0</v>
      </c>
      <c r="C21" s="23">
        <v>0</v>
      </c>
      <c r="D21" s="23">
        <v>928848.8</v>
      </c>
      <c r="E21" s="23">
        <v>1749054</v>
      </c>
      <c r="F21" s="23">
        <v>170000</v>
      </c>
      <c r="G21" s="23">
        <v>0</v>
      </c>
      <c r="H21" s="23">
        <v>1124000</v>
      </c>
      <c r="I21" s="23">
        <v>0</v>
      </c>
      <c r="J21" s="23">
        <v>0</v>
      </c>
      <c r="K21" s="19">
        <v>349999.97</v>
      </c>
      <c r="L21" s="23">
        <v>0</v>
      </c>
      <c r="M21" s="23">
        <v>240000</v>
      </c>
      <c r="N21" s="18">
        <f t="shared" si="6"/>
        <v>4561902.7699999996</v>
      </c>
    </row>
    <row r="22" spans="1:14" x14ac:dyDescent="0.25">
      <c r="A22" s="27" t="s">
        <v>15</v>
      </c>
      <c r="B22" s="20">
        <v>0</v>
      </c>
      <c r="C22" s="23">
        <v>0</v>
      </c>
      <c r="D22" s="23">
        <v>2273039.98</v>
      </c>
      <c r="E22" s="20">
        <v>208000</v>
      </c>
      <c r="F22" s="20">
        <v>926292.4</v>
      </c>
      <c r="G22" s="23">
        <v>1328999.99</v>
      </c>
      <c r="H22" s="20">
        <v>1302256.6499999999</v>
      </c>
      <c r="I22" s="23">
        <v>753866.66</v>
      </c>
      <c r="J22" s="23">
        <v>1533333.34</v>
      </c>
      <c r="K22" s="19">
        <v>895333.33</v>
      </c>
      <c r="L22" s="20">
        <v>1121200</v>
      </c>
      <c r="M22" s="23">
        <v>1234066.67</v>
      </c>
      <c r="N22" s="18">
        <f t="shared" si="6"/>
        <v>11576389.02</v>
      </c>
    </row>
    <row r="23" spans="1:14" x14ac:dyDescent="0.25">
      <c r="A23" s="27" t="s">
        <v>16</v>
      </c>
      <c r="B23" s="23">
        <v>23400</v>
      </c>
      <c r="C23" s="23">
        <v>0</v>
      </c>
      <c r="D23" s="23">
        <v>612942.99</v>
      </c>
      <c r="E23" s="23">
        <v>0</v>
      </c>
      <c r="F23" s="23">
        <v>192753</v>
      </c>
      <c r="G23" s="23">
        <v>374924</v>
      </c>
      <c r="H23" s="23">
        <v>348100</v>
      </c>
      <c r="I23" s="23">
        <v>412000</v>
      </c>
      <c r="J23" s="23">
        <v>374060</v>
      </c>
      <c r="K23" s="19">
        <v>0</v>
      </c>
      <c r="L23" s="23">
        <v>794399.37</v>
      </c>
      <c r="M23" s="23">
        <v>681395.7</v>
      </c>
      <c r="N23" s="18">
        <f t="shared" si="6"/>
        <v>3813975.0600000005</v>
      </c>
    </row>
    <row r="24" spans="1:14" x14ac:dyDescent="0.25">
      <c r="A24" s="26" t="s">
        <v>17</v>
      </c>
      <c r="B24" s="17">
        <f>+B25+B26+B27+B28+B29+B30+B31+B32+B33</f>
        <v>0</v>
      </c>
      <c r="C24" s="17">
        <f t="shared" ref="C24" si="7">+C25+C26+C27+C28+C29+C30+C31+C32+C33</f>
        <v>1207109.54</v>
      </c>
      <c r="D24" s="17">
        <f>+D25+D26+D27+D28+D29+D30+D31+D32+D33</f>
        <v>15831546.1</v>
      </c>
      <c r="E24" s="17">
        <f t="shared" ref="E24" si="8">+E25+E26+E27+E28+E29+E30+E31+E32+E33</f>
        <v>860819.05</v>
      </c>
      <c r="F24" s="17">
        <f t="shared" ref="F24:N24" si="9">+F25+F26+F27+F28+F29+F30+F31+F32+F33</f>
        <v>2237798.37</v>
      </c>
      <c r="G24" s="17">
        <f t="shared" si="9"/>
        <v>7555705.3200000003</v>
      </c>
      <c r="H24" s="17">
        <f t="shared" si="9"/>
        <v>9222557.629999999</v>
      </c>
      <c r="I24" s="17">
        <f t="shared" si="9"/>
        <v>7890354.8000000007</v>
      </c>
      <c r="J24" s="17">
        <f t="shared" si="9"/>
        <v>8821588.3099999987</v>
      </c>
      <c r="K24" s="17">
        <f t="shared" si="9"/>
        <v>1341907.23</v>
      </c>
      <c r="L24" s="17">
        <f t="shared" si="9"/>
        <v>7218581.0700000003</v>
      </c>
      <c r="M24" s="17">
        <f t="shared" si="9"/>
        <v>12145396.720000001</v>
      </c>
      <c r="N24" s="17">
        <f t="shared" si="9"/>
        <v>74333364.139999986</v>
      </c>
    </row>
    <row r="25" spans="1:14" x14ac:dyDescent="0.25">
      <c r="A25" s="27" t="s">
        <v>18</v>
      </c>
      <c r="B25" s="23">
        <v>0</v>
      </c>
      <c r="C25" s="23">
        <v>0</v>
      </c>
      <c r="D25" s="23">
        <v>32078.71</v>
      </c>
      <c r="E25" s="23">
        <v>28860</v>
      </c>
      <c r="F25" s="23">
        <v>12500.16</v>
      </c>
      <c r="G25" s="23">
        <v>23010</v>
      </c>
      <c r="H25" s="23">
        <v>47622.080000000002</v>
      </c>
      <c r="I25" s="23">
        <v>27540</v>
      </c>
      <c r="J25" s="23">
        <v>0</v>
      </c>
      <c r="K25" s="19">
        <v>17750.23</v>
      </c>
      <c r="L25" s="23">
        <v>39053.15</v>
      </c>
      <c r="M25" s="23">
        <v>18360</v>
      </c>
      <c r="N25" s="18">
        <f>SUM(B25:M25)</f>
        <v>246774.33000000002</v>
      </c>
    </row>
    <row r="26" spans="1:14" x14ac:dyDescent="0.25">
      <c r="A26" s="27" t="s">
        <v>19</v>
      </c>
      <c r="B26" s="23">
        <v>0</v>
      </c>
      <c r="C26" s="23">
        <v>0</v>
      </c>
      <c r="D26" s="23">
        <v>14638462.27</v>
      </c>
      <c r="E26" s="23">
        <v>143446.70000000001</v>
      </c>
      <c r="F26" s="23">
        <v>1490035</v>
      </c>
      <c r="G26" s="23">
        <v>6339513.2800000003</v>
      </c>
      <c r="H26" s="23">
        <v>8353971.7999999998</v>
      </c>
      <c r="I26" s="23">
        <v>6724527.9000000004</v>
      </c>
      <c r="J26" s="23">
        <v>8321588.3099999996</v>
      </c>
      <c r="K26" s="19">
        <v>695129.8</v>
      </c>
      <c r="L26" s="23">
        <v>6289856.9000000004</v>
      </c>
      <c r="M26" s="23">
        <v>11408178.84</v>
      </c>
      <c r="N26" s="18">
        <f t="shared" ref="N26:N33" si="10">SUM(B26:M26)</f>
        <v>64404710.799999997</v>
      </c>
    </row>
    <row r="27" spans="1:14" x14ac:dyDescent="0.25">
      <c r="A27" s="27" t="s">
        <v>20</v>
      </c>
      <c r="B27" s="23">
        <v>0</v>
      </c>
      <c r="C27" s="23">
        <v>0</v>
      </c>
      <c r="D27" s="23">
        <v>255045.2</v>
      </c>
      <c r="E27" s="20">
        <v>0</v>
      </c>
      <c r="F27" s="20">
        <v>0</v>
      </c>
      <c r="G27" s="23">
        <v>367848.93</v>
      </c>
      <c r="H27" s="20">
        <v>0</v>
      </c>
      <c r="I27" s="23">
        <v>0</v>
      </c>
      <c r="J27" s="23">
        <v>0</v>
      </c>
      <c r="K27" s="19">
        <v>0</v>
      </c>
      <c r="L27" s="20">
        <v>0</v>
      </c>
      <c r="M27" s="23">
        <v>104917.91</v>
      </c>
      <c r="N27" s="18">
        <f t="shared" si="10"/>
        <v>727812.04</v>
      </c>
    </row>
    <row r="28" spans="1:14" x14ac:dyDescent="0.25">
      <c r="A28" s="27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19">
        <v>9975</v>
      </c>
      <c r="L28" s="23">
        <v>0</v>
      </c>
      <c r="M28" s="23">
        <v>0</v>
      </c>
      <c r="N28" s="18">
        <f t="shared" si="10"/>
        <v>9975</v>
      </c>
    </row>
    <row r="29" spans="1:14" x14ac:dyDescent="0.25">
      <c r="A29" s="27" t="s">
        <v>22</v>
      </c>
      <c r="B29" s="20">
        <v>0</v>
      </c>
      <c r="C29" s="20">
        <v>88500</v>
      </c>
      <c r="D29" s="20">
        <v>0</v>
      </c>
      <c r="E29" s="23">
        <v>0</v>
      </c>
      <c r="F29" s="23">
        <v>0</v>
      </c>
      <c r="G29" s="20">
        <v>0</v>
      </c>
      <c r="H29" s="23">
        <v>0</v>
      </c>
      <c r="I29" s="20">
        <v>119770</v>
      </c>
      <c r="J29" s="20">
        <v>0</v>
      </c>
      <c r="K29" s="20">
        <v>0</v>
      </c>
      <c r="L29" s="23">
        <v>0</v>
      </c>
      <c r="M29" s="20">
        <v>60939.97</v>
      </c>
      <c r="N29" s="18">
        <f t="shared" si="10"/>
        <v>269209.96999999997</v>
      </c>
    </row>
    <row r="30" spans="1:14" x14ac:dyDescent="0.25">
      <c r="A30" s="27" t="s">
        <v>23</v>
      </c>
      <c r="B30" s="20">
        <v>0</v>
      </c>
      <c r="C30" s="23">
        <v>0</v>
      </c>
      <c r="D30" s="23">
        <v>359404.4</v>
      </c>
      <c r="E30" s="23">
        <v>0</v>
      </c>
      <c r="F30" s="23">
        <v>0</v>
      </c>
      <c r="G30" s="23">
        <v>0</v>
      </c>
      <c r="H30" s="23">
        <v>49796</v>
      </c>
      <c r="I30" s="23">
        <v>0</v>
      </c>
      <c r="J30" s="23">
        <v>0</v>
      </c>
      <c r="K30" s="19">
        <v>0</v>
      </c>
      <c r="L30" s="23">
        <v>248981.18</v>
      </c>
      <c r="M30" s="23">
        <v>0</v>
      </c>
      <c r="N30" s="18">
        <f t="shared" si="10"/>
        <v>658181.58000000007</v>
      </c>
    </row>
    <row r="31" spans="1:14" x14ac:dyDescent="0.25">
      <c r="A31" s="27" t="s">
        <v>24</v>
      </c>
      <c r="B31" s="23">
        <v>0</v>
      </c>
      <c r="C31" s="23">
        <v>1068000</v>
      </c>
      <c r="D31" s="23">
        <v>432000</v>
      </c>
      <c r="E31" s="23">
        <v>499887.6</v>
      </c>
      <c r="F31" s="23">
        <v>577636.44999999995</v>
      </c>
      <c r="G31" s="23">
        <v>649332</v>
      </c>
      <c r="H31" s="23">
        <v>545177.1</v>
      </c>
      <c r="I31" s="23">
        <v>587816.9</v>
      </c>
      <c r="J31" s="23">
        <v>500000</v>
      </c>
      <c r="K31" s="19">
        <v>499887.1</v>
      </c>
      <c r="L31" s="23">
        <v>543000</v>
      </c>
      <c r="M31" s="23">
        <v>500000</v>
      </c>
      <c r="N31" s="18">
        <f t="shared" si="10"/>
        <v>6402737.1499999994</v>
      </c>
    </row>
    <row r="32" spans="1:14" x14ac:dyDescent="0.25">
      <c r="A32" s="27" t="s">
        <v>25</v>
      </c>
      <c r="B32" s="23">
        <v>0</v>
      </c>
      <c r="C32" s="23">
        <v>0</v>
      </c>
      <c r="D32" s="23">
        <v>0</v>
      </c>
      <c r="E32" s="20">
        <v>0</v>
      </c>
      <c r="F32" s="20">
        <v>0</v>
      </c>
      <c r="G32" s="23">
        <v>0</v>
      </c>
      <c r="H32" s="20">
        <v>0</v>
      </c>
      <c r="I32" s="23">
        <v>0</v>
      </c>
      <c r="J32" s="23">
        <v>0</v>
      </c>
      <c r="K32" s="19">
        <v>0</v>
      </c>
      <c r="L32" s="20">
        <v>0</v>
      </c>
      <c r="M32" s="23">
        <v>0</v>
      </c>
      <c r="N32" s="18">
        <f t="shared" si="10"/>
        <v>0</v>
      </c>
    </row>
    <row r="33" spans="1:14" x14ac:dyDescent="0.25">
      <c r="A33" s="27" t="s">
        <v>26</v>
      </c>
      <c r="B33" s="23">
        <v>0</v>
      </c>
      <c r="C33" s="23">
        <v>50609.54</v>
      </c>
      <c r="D33" s="23">
        <v>114555.52</v>
      </c>
      <c r="E33" s="23">
        <v>188624.75</v>
      </c>
      <c r="F33" s="23">
        <v>157626.76</v>
      </c>
      <c r="G33" s="23">
        <v>176001.11</v>
      </c>
      <c r="H33" s="23">
        <v>225990.65</v>
      </c>
      <c r="I33" s="23">
        <v>430700</v>
      </c>
      <c r="J33" s="23">
        <v>0</v>
      </c>
      <c r="K33" s="19">
        <v>119165.1</v>
      </c>
      <c r="L33" s="23">
        <v>97689.84</v>
      </c>
      <c r="M33" s="23">
        <v>53000</v>
      </c>
      <c r="N33" s="18">
        <f t="shared" si="10"/>
        <v>1613963.2700000003</v>
      </c>
    </row>
    <row r="34" spans="1:14" x14ac:dyDescent="0.25">
      <c r="A34" s="26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 x14ac:dyDescent="0.25">
      <c r="A35" s="27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 x14ac:dyDescent="0.25">
      <c r="A36" s="27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 x14ac:dyDescent="0.25">
      <c r="A37" s="27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 x14ac:dyDescent="0.25">
      <c r="A38" s="27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 x14ac:dyDescent="0.25">
      <c r="A39" s="27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 x14ac:dyDescent="0.25">
      <c r="A40" s="27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 x14ac:dyDescent="0.25">
      <c r="A41" s="27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 x14ac:dyDescent="0.25">
      <c r="A42" s="27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 x14ac:dyDescent="0.25">
      <c r="A43" s="26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29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 x14ac:dyDescent="0.25">
      <c r="A44" s="27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 x14ac:dyDescent="0.25">
      <c r="A45" s="27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 x14ac:dyDescent="0.25">
      <c r="A46" s="27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 x14ac:dyDescent="0.25">
      <c r="A47" s="27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 x14ac:dyDescent="0.25">
      <c r="A48" s="27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 x14ac:dyDescent="0.25">
      <c r="A49" s="27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 x14ac:dyDescent="0.25">
      <c r="A50" s="26" t="s">
        <v>43</v>
      </c>
      <c r="B50" s="24">
        <f>+B51+B52+B53+B54+B55+B56+B57+B58+B59</f>
        <v>0</v>
      </c>
      <c r="C50" s="24">
        <f t="shared" ref="C50" si="16">+C51+C52+C53+C54+C55+C56+C57+C58+C59</f>
        <v>196485.93</v>
      </c>
      <c r="D50" s="24">
        <f t="shared" ref="D50:N50" si="17">+D51+D52+D53+D54+D55+D56+D57+D58+D59</f>
        <v>121540</v>
      </c>
      <c r="E50" s="24">
        <f t="shared" si="17"/>
        <v>0</v>
      </c>
      <c r="F50" s="24">
        <f t="shared" si="17"/>
        <v>828767.4</v>
      </c>
      <c r="G50" s="24">
        <f t="shared" si="17"/>
        <v>324788.2</v>
      </c>
      <c r="H50" s="24">
        <f t="shared" si="17"/>
        <v>291927.10000000003</v>
      </c>
      <c r="I50" s="24">
        <f t="shared" si="17"/>
        <v>274242.99</v>
      </c>
      <c r="J50" s="24">
        <f t="shared" si="17"/>
        <v>233300</v>
      </c>
      <c r="K50" s="29">
        <f>+K51+K52+K53+K54+K55+K57+K58+K59+K56</f>
        <v>260224.99</v>
      </c>
      <c r="L50" s="24">
        <f t="shared" si="17"/>
        <v>176000</v>
      </c>
      <c r="M50" s="24">
        <f t="shared" si="17"/>
        <v>103804.6</v>
      </c>
      <c r="N50" s="24">
        <f t="shared" si="17"/>
        <v>2811081.21</v>
      </c>
    </row>
    <row r="51" spans="1:14" x14ac:dyDescent="0.25">
      <c r="A51" s="27" t="s">
        <v>44</v>
      </c>
      <c r="B51" s="23">
        <v>0</v>
      </c>
      <c r="C51" s="23">
        <v>196485.93</v>
      </c>
      <c r="D51" s="23">
        <v>121540</v>
      </c>
      <c r="E51" s="23">
        <v>0</v>
      </c>
      <c r="F51" s="23">
        <v>192257.4</v>
      </c>
      <c r="G51" s="23">
        <v>313573.2</v>
      </c>
      <c r="H51" s="23">
        <v>134219.01</v>
      </c>
      <c r="I51" s="23">
        <v>256999.99</v>
      </c>
      <c r="J51" s="23">
        <v>29599.97</v>
      </c>
      <c r="K51" s="19">
        <v>137999.99</v>
      </c>
      <c r="L51" s="23">
        <v>0</v>
      </c>
      <c r="M51" s="23">
        <v>103804.6</v>
      </c>
      <c r="N51" s="18">
        <f t="shared" si="15"/>
        <v>1486480.09</v>
      </c>
    </row>
    <row r="52" spans="1:14" x14ac:dyDescent="0.25">
      <c r="A52" s="27" t="s">
        <v>45</v>
      </c>
      <c r="B52" s="23">
        <v>0</v>
      </c>
      <c r="C52" s="23">
        <v>0</v>
      </c>
      <c r="D52" s="23">
        <v>0</v>
      </c>
      <c r="E52" s="23">
        <v>0</v>
      </c>
      <c r="F52" s="23">
        <v>0</v>
      </c>
      <c r="G52" s="23">
        <v>0</v>
      </c>
      <c r="H52" s="23">
        <v>42710.01</v>
      </c>
      <c r="I52" s="23">
        <v>0</v>
      </c>
      <c r="J52" s="23">
        <v>203700.03</v>
      </c>
      <c r="K52" s="19">
        <v>0</v>
      </c>
      <c r="L52" s="23">
        <v>0</v>
      </c>
      <c r="M52" s="23">
        <v>0</v>
      </c>
      <c r="N52" s="18">
        <f t="shared" si="15"/>
        <v>246410.04</v>
      </c>
    </row>
    <row r="53" spans="1:14" x14ac:dyDescent="0.25">
      <c r="A53" s="27" t="s">
        <v>46</v>
      </c>
      <c r="B53" s="23">
        <v>0</v>
      </c>
      <c r="C53" s="23">
        <v>0</v>
      </c>
      <c r="D53" s="23">
        <v>0</v>
      </c>
      <c r="E53" s="23">
        <v>0</v>
      </c>
      <c r="F53" s="20">
        <v>0</v>
      </c>
      <c r="G53" s="23">
        <v>0</v>
      </c>
      <c r="H53" s="20">
        <v>0</v>
      </c>
      <c r="I53" s="23">
        <v>0</v>
      </c>
      <c r="J53" s="23">
        <v>0</v>
      </c>
      <c r="K53" s="19">
        <v>0</v>
      </c>
      <c r="L53" s="20">
        <v>0</v>
      </c>
      <c r="M53" s="23">
        <v>0</v>
      </c>
      <c r="N53" s="18">
        <f t="shared" si="15"/>
        <v>0</v>
      </c>
    </row>
    <row r="54" spans="1:14" x14ac:dyDescent="0.25">
      <c r="A54" s="27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5"/>
        <v>0</v>
      </c>
    </row>
    <row r="55" spans="1:14" x14ac:dyDescent="0.25">
      <c r="A55" s="27" t="s">
        <v>48</v>
      </c>
      <c r="B55" s="20">
        <v>0</v>
      </c>
      <c r="C55" s="20">
        <v>0</v>
      </c>
      <c r="D55" s="20">
        <v>0</v>
      </c>
      <c r="E55" s="20">
        <v>0</v>
      </c>
      <c r="F55" s="23">
        <v>636510</v>
      </c>
      <c r="G55" s="20">
        <v>11215</v>
      </c>
      <c r="H55" s="23">
        <v>114998.08</v>
      </c>
      <c r="I55" s="20">
        <v>17243</v>
      </c>
      <c r="J55" s="20">
        <v>0</v>
      </c>
      <c r="K55" s="20">
        <v>100000</v>
      </c>
      <c r="L55" s="23">
        <v>176000</v>
      </c>
      <c r="M55" s="20">
        <v>0</v>
      </c>
      <c r="N55" s="18">
        <f t="shared" si="15"/>
        <v>1055966.08</v>
      </c>
    </row>
    <row r="56" spans="1:14" x14ac:dyDescent="0.25">
      <c r="A56" s="27" t="s">
        <v>49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22225</v>
      </c>
      <c r="L56" s="23">
        <v>0</v>
      </c>
      <c r="M56" s="20">
        <v>0</v>
      </c>
      <c r="N56" s="18">
        <f t="shared" si="15"/>
        <v>22225</v>
      </c>
    </row>
    <row r="57" spans="1:14" x14ac:dyDescent="0.25">
      <c r="A57" s="27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19">
        <v>0</v>
      </c>
      <c r="L57" s="23">
        <v>0</v>
      </c>
      <c r="M57" s="23">
        <v>0</v>
      </c>
      <c r="N57" s="18">
        <f t="shared" si="15"/>
        <v>0</v>
      </c>
    </row>
    <row r="58" spans="1:14" x14ac:dyDescent="0.25">
      <c r="A58" s="27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19">
        <v>0</v>
      </c>
      <c r="L58" s="20">
        <v>0</v>
      </c>
      <c r="M58" s="23">
        <v>0</v>
      </c>
      <c r="N58" s="18">
        <f t="shared" si="15"/>
        <v>0</v>
      </c>
    </row>
    <row r="59" spans="1:14" x14ac:dyDescent="0.25">
      <c r="A59" s="27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 x14ac:dyDescent="0.25">
      <c r="A60" s="26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 x14ac:dyDescent="0.25">
      <c r="A61" s="27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 x14ac:dyDescent="0.25">
      <c r="A62" s="27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 x14ac:dyDescent="0.25">
      <c r="A63" s="27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 x14ac:dyDescent="0.25">
      <c r="A64" s="27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 x14ac:dyDescent="0.25">
      <c r="A65" s="26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 x14ac:dyDescent="0.25">
      <c r="A66" s="27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 x14ac:dyDescent="0.25">
      <c r="A67" s="27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 x14ac:dyDescent="0.25">
      <c r="A68" s="26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 x14ac:dyDescent="0.25">
      <c r="A69" s="27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 x14ac:dyDescent="0.25">
      <c r="A70" s="27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 x14ac:dyDescent="0.25">
      <c r="A71" s="27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 x14ac:dyDescent="0.25">
      <c r="A72" s="25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 x14ac:dyDescent="0.25">
      <c r="A73" s="26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 x14ac:dyDescent="0.25">
      <c r="A74" s="27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 x14ac:dyDescent="0.25">
      <c r="A75" s="27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 x14ac:dyDescent="0.25">
      <c r="A76" s="26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 x14ac:dyDescent="0.25">
      <c r="A77" s="27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 x14ac:dyDescent="0.25">
      <c r="A78" s="27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 x14ac:dyDescent="0.25">
      <c r="A79" s="26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 x14ac:dyDescent="0.25">
      <c r="A80" s="27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 x14ac:dyDescent="0.25">
      <c r="A81" s="39" t="s">
        <v>65</v>
      </c>
      <c r="B81" s="21">
        <f>+B7</f>
        <v>9309517.870000001</v>
      </c>
      <c r="C81" s="21">
        <f t="shared" ref="C81" si="32">+C7</f>
        <v>11082982.579999998</v>
      </c>
      <c r="D81" s="21">
        <f t="shared" ref="D81:M81" si="33">+D7</f>
        <v>29216989.479999997</v>
      </c>
      <c r="E81" s="21">
        <f t="shared" si="33"/>
        <v>19163071.560000002</v>
      </c>
      <c r="F81" s="21">
        <f>+F7</f>
        <v>14494638.659999998</v>
      </c>
      <c r="G81" s="21">
        <f t="shared" si="33"/>
        <v>19603590.830000002</v>
      </c>
      <c r="H81" s="21">
        <f t="shared" si="33"/>
        <v>22383520.32</v>
      </c>
      <c r="I81" s="21">
        <f t="shared" si="33"/>
        <v>19065573.91</v>
      </c>
      <c r="J81" s="21">
        <f t="shared" si="33"/>
        <v>20036271.329999998</v>
      </c>
      <c r="K81" s="21">
        <f t="shared" si="33"/>
        <v>19259096.049999997</v>
      </c>
      <c r="L81" s="21">
        <f t="shared" si="33"/>
        <v>25843024.670000002</v>
      </c>
      <c r="M81" s="21">
        <f t="shared" si="33"/>
        <v>31968492.32</v>
      </c>
      <c r="N81" s="21">
        <f>+N7</f>
        <v>241426769.58000001</v>
      </c>
    </row>
    <row r="82" spans="1:14" x14ac:dyDescent="0.25">
      <c r="A82" s="40" t="s">
        <v>112</v>
      </c>
    </row>
    <row r="84" spans="1:14" x14ac:dyDescent="0.25">
      <c r="A84" t="s">
        <v>102</v>
      </c>
      <c r="B84" t="s">
        <v>106</v>
      </c>
    </row>
    <row r="85" spans="1:14" x14ac:dyDescent="0.25">
      <c r="A85" t="s">
        <v>103</v>
      </c>
      <c r="B85" t="s">
        <v>110</v>
      </c>
      <c r="M85" s="13"/>
    </row>
    <row r="86" spans="1:14" x14ac:dyDescent="0.25">
      <c r="A86" s="30" t="s">
        <v>101</v>
      </c>
      <c r="B86" s="30" t="s">
        <v>109</v>
      </c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7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Raysi Fermin</cp:lastModifiedBy>
  <cp:lastPrinted>2025-01-15T18:02:04Z</cp:lastPrinted>
  <dcterms:created xsi:type="dcterms:W3CDTF">2021-07-29T18:58:50Z</dcterms:created>
  <dcterms:modified xsi:type="dcterms:W3CDTF">2025-01-15T18:02:12Z</dcterms:modified>
</cp:coreProperties>
</file>