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2"/>
  <c r="P33"/>
  <c r="P34"/>
  <c r="E79" i="3" l="1"/>
  <c r="E76"/>
  <c r="E73"/>
  <c r="E68"/>
  <c r="E65"/>
  <c r="E60"/>
  <c r="E50"/>
  <c r="E43"/>
  <c r="E34"/>
  <c r="E24"/>
  <c r="E14"/>
  <c r="E8"/>
  <c r="E72" l="1"/>
  <c r="E7"/>
  <c r="E81" s="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P13"/>
  <c r="P12"/>
  <c r="P11"/>
  <c r="P14"/>
  <c r="P10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<sst xmlns="http://schemas.openxmlformats.org/spreadsheetml/2006/main" count="286" uniqueCount="111">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</sst>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topLeftCell="A64" zoomScaleSheetLayoutView="100" workbookViewId="0">
      <selection activeCell="D85" sqref="D85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2023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239151602</v>
      </c>
      <c r="D8" s="11">
        <f>D9+D15+D25+D35+D44+D51+D61</f>
        <v>254151602</v>
      </c>
    </row>
    <row r="9" spans="2:14">
      <c r="B9" s="2" t="s">
        <v>1</v>
      </c>
      <c r="C9" s="12">
        <f>C10+C11+C12+C13+C14</f>
        <v>133146209</v>
      </c>
      <c r="D9" s="12">
        <f>D10+D11+D12+D13+D14</f>
        <v>148146209</v>
      </c>
    </row>
    <row r="10" spans="2:14">
      <c r="B10" s="3" t="s">
        <v>2</v>
      </c>
      <c r="C10" s="13">
        <v>114730204</v>
      </c>
      <c r="D10" s="13">
        <v>114730204</v>
      </c>
    </row>
    <row r="11" spans="2:14">
      <c r="B11" s="3" t="s">
        <v>3</v>
      </c>
      <c r="C11" s="13">
        <v>5832596</v>
      </c>
      <c r="D11" s="13">
        <v>20832596</v>
      </c>
    </row>
    <row r="12" spans="2:14">
      <c r="B12" s="3" t="s">
        <v>4</v>
      </c>
      <c r="C12" s="13">
        <v>50000</v>
      </c>
      <c r="D12" s="13">
        <v>50000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12533409</v>
      </c>
      <c r="D14" s="13">
        <v>12533409</v>
      </c>
    </row>
    <row r="15" spans="2:14">
      <c r="B15" s="2" t="s">
        <v>7</v>
      </c>
      <c r="C15" s="12">
        <f>C16+C17+C18+C19+C21+C20+C22+C23+C24</f>
        <v>50840834</v>
      </c>
      <c r="D15" s="12">
        <f>D16+D17+D18+D19+D21+D20+D22+D23+D24</f>
        <v>50840834</v>
      </c>
    </row>
    <row r="16" spans="2:14">
      <c r="B16" s="3" t="s">
        <v>8</v>
      </c>
      <c r="C16" s="13">
        <v>6440000</v>
      </c>
      <c r="D16" s="13">
        <v>6440000</v>
      </c>
    </row>
    <row r="17" spans="2:4">
      <c r="B17" s="3" t="s">
        <v>9</v>
      </c>
      <c r="C17" s="13">
        <v>2511410</v>
      </c>
      <c r="D17" s="13">
        <v>2511410</v>
      </c>
    </row>
    <row r="18" spans="2:4">
      <c r="B18" s="3" t="s">
        <v>10</v>
      </c>
      <c r="C18" s="13">
        <v>2400000</v>
      </c>
      <c r="D18" s="13">
        <v>2400000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5734000</v>
      </c>
      <c r="D20" s="13">
        <v>5734000</v>
      </c>
    </row>
    <row r="21" spans="2:4">
      <c r="B21" s="3" t="s">
        <v>13</v>
      </c>
      <c r="C21" s="13">
        <v>976373</v>
      </c>
      <c r="D21" s="13">
        <v>976373</v>
      </c>
    </row>
    <row r="22" spans="2:4">
      <c r="B22" s="3" t="s">
        <v>14</v>
      </c>
      <c r="C22" s="13">
        <v>5840000</v>
      </c>
      <c r="D22" s="13">
        <v>5840000</v>
      </c>
    </row>
    <row r="23" spans="2:4">
      <c r="B23" s="3" t="s">
        <v>15</v>
      </c>
      <c r="C23" s="13">
        <v>23224051</v>
      </c>
      <c r="D23" s="13">
        <v>23224051</v>
      </c>
    </row>
    <row r="24" spans="2:4">
      <c r="B24" s="3" t="s">
        <v>16</v>
      </c>
      <c r="C24" s="13">
        <v>3715000</v>
      </c>
      <c r="D24" s="13">
        <v>3715000</v>
      </c>
    </row>
    <row r="25" spans="2:4">
      <c r="B25" s="2" t="s">
        <v>17</v>
      </c>
      <c r="C25" s="12">
        <f>C26+C27+C28+C29+C30+C31+C32+C33+C34</f>
        <v>49394559</v>
      </c>
      <c r="D25" s="12">
        <f>D26+D27+D28+D29+D30+D31+D32+D33+D34</f>
        <v>49394559</v>
      </c>
    </row>
    <row r="26" spans="2:4">
      <c r="B26" s="3" t="s">
        <v>18</v>
      </c>
      <c r="C26" s="13">
        <v>350000</v>
      </c>
      <c r="D26" s="13">
        <v>350000</v>
      </c>
    </row>
    <row r="27" spans="2:4">
      <c r="B27" s="3" t="s">
        <v>19</v>
      </c>
      <c r="C27" s="13">
        <v>35099914</v>
      </c>
      <c r="D27" s="13">
        <v>35099914</v>
      </c>
    </row>
    <row r="28" spans="2:4">
      <c r="B28" s="3" t="s">
        <v>20</v>
      </c>
      <c r="C28" s="13">
        <v>771100</v>
      </c>
      <c r="D28" s="13">
        <v>771100</v>
      </c>
    </row>
    <row r="29" spans="2:4">
      <c r="B29" s="3" t="s">
        <v>21</v>
      </c>
      <c r="C29" s="13">
        <v>10000</v>
      </c>
      <c r="D29" s="13">
        <v>10000</v>
      </c>
    </row>
    <row r="30" spans="2:4">
      <c r="B30" s="3" t="s">
        <v>22</v>
      </c>
      <c r="C30" s="13">
        <v>423300</v>
      </c>
      <c r="D30" s="13">
        <v>423300</v>
      </c>
    </row>
    <row r="31" spans="2:4">
      <c r="B31" s="3" t="s">
        <v>23</v>
      </c>
      <c r="C31" s="13">
        <v>4384563</v>
      </c>
      <c r="D31" s="13">
        <v>4384563</v>
      </c>
    </row>
    <row r="32" spans="2:4">
      <c r="B32" s="3" t="s">
        <v>24</v>
      </c>
      <c r="C32" s="13">
        <v>5905000</v>
      </c>
      <c r="D32" s="13">
        <v>5905000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2450682</v>
      </c>
      <c r="D34" s="13">
        <v>2450682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5770000</v>
      </c>
      <c r="D51" s="12">
        <f>D52+D53+D54+D55+D56+D57+D58+D59+D60</f>
        <v>5770000</v>
      </c>
    </row>
    <row r="52" spans="2:4">
      <c r="B52" s="3" t="s">
        <v>44</v>
      </c>
      <c r="C52" s="13">
        <v>1735000</v>
      </c>
      <c r="D52" s="13">
        <v>1735000</v>
      </c>
    </row>
    <row r="53" spans="2:4">
      <c r="B53" s="3" t="s">
        <v>45</v>
      </c>
      <c r="C53" s="13">
        <v>350000</v>
      </c>
      <c r="D53" s="13">
        <v>350000</v>
      </c>
    </row>
    <row r="54" spans="2:4">
      <c r="B54" s="3" t="s">
        <v>46</v>
      </c>
      <c r="C54" s="13">
        <v>10000</v>
      </c>
      <c r="D54" s="13">
        <v>10000</v>
      </c>
    </row>
    <row r="55" spans="2:4">
      <c r="B55" s="3" t="s">
        <v>47</v>
      </c>
      <c r="C55" s="13">
        <v>0</v>
      </c>
      <c r="D55" s="13">
        <v>0</v>
      </c>
    </row>
    <row r="56" spans="2:4">
      <c r="B56" s="3" t="s">
        <v>48</v>
      </c>
      <c r="C56" s="13">
        <v>3575000</v>
      </c>
      <c r="D56" s="13">
        <v>3575000</v>
      </c>
    </row>
    <row r="57" spans="2:4">
      <c r="B57" s="3" t="s">
        <v>49</v>
      </c>
      <c r="C57" s="13">
        <v>100000</v>
      </c>
      <c r="D57" s="13">
        <v>100000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239151602</v>
      </c>
      <c r="D82" s="14">
        <f>D73+D8</f>
        <v>254151602</v>
      </c>
    </row>
    <row r="83" spans="2:4" ht="15.75" thickBot="1"/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view="pageBreakPreview" topLeftCell="A64" zoomScaleSheetLayoutView="100" workbookViewId="0">
      <selection activeCell="F18" sqref="F18"/>
    </sheetView>
  </sheetViews>
  <sheetFormatPr baseColWidth="10" defaultColWidth="11.42578125" defaultRowHeight="1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2.710937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4" width="13" customWidth="1"/>
    <col min="15" max="15" width="9.85546875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239151602</v>
      </c>
      <c r="C8" s="17">
        <f>+C9+C15+C25+C35+C44+C51+C61+C66+C69+C73</f>
        <v>254151602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19877664.859999999</v>
      </c>
      <c r="G8" s="18">
        <f>+G9+G15+G25+G35+G35+G44+G51+G61+G66+G69+G73</f>
        <v>13544280.700000001</v>
      </c>
      <c r="H8" s="18">
        <f>+H9+H15+H25+H35+H44+H44+H51+H61+H66+H69+H73</f>
        <v>18782369.109999999</v>
      </c>
      <c r="I8" s="18">
        <f>+I9+I15+I25+I35+I44+I51+I61+I66+I69+I73</f>
        <v>27408423.630000003</v>
      </c>
      <c r="J8" s="18">
        <f>+J9+J15+J25+J35+J44+J51+J61+J66+J69+J73</f>
        <v>12319891.460000001</v>
      </c>
      <c r="K8" s="18">
        <f>+K9+K15+K25+K35+K44+K51+K61+K66+K69+K73</f>
        <v>12637337.59</v>
      </c>
      <c r="L8" s="18">
        <f t="shared" ref="L8:O8" si="0">+L9+L15+L25+L35+L44+L51+L61+L66+L69+L73</f>
        <v>17724692.510000002</v>
      </c>
      <c r="M8" s="18">
        <f t="shared" si="0"/>
        <v>25649486.550000001</v>
      </c>
      <c r="N8" s="18">
        <f t="shared" si="0"/>
        <v>30596092.579999998</v>
      </c>
      <c r="O8" s="18">
        <f t="shared" si="0"/>
        <v>0</v>
      </c>
      <c r="P8" s="18">
        <f>D8+E8+F8+G8+H8+I8+J8+K8+L8+M8+N8+O8</f>
        <v>215405587.63999999</v>
      </c>
    </row>
    <row r="9" spans="1:17">
      <c r="A9" s="27" t="s">
        <v>1</v>
      </c>
      <c r="B9" s="35">
        <f>B10+B11+B12+B13+B14</f>
        <v>133146209</v>
      </c>
      <c r="C9" s="17">
        <f t="shared" ref="C9:L9" si="1">+C10+C11+C12+C13+C14</f>
        <v>148146209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10444155.9</v>
      </c>
      <c r="G9" s="17">
        <f t="shared" si="1"/>
        <v>8660859.8000000007</v>
      </c>
      <c r="H9" s="17">
        <f t="shared" si="1"/>
        <v>8531382.7300000004</v>
      </c>
      <c r="I9" s="17">
        <f t="shared" si="1"/>
        <v>14141169.82</v>
      </c>
      <c r="J9" s="17">
        <f t="shared" si="1"/>
        <v>8892523.8100000005</v>
      </c>
      <c r="K9" s="17">
        <f t="shared" si="1"/>
        <v>9381899.8499999996</v>
      </c>
      <c r="L9" s="17">
        <f t="shared" si="1"/>
        <v>8164512.6600000001</v>
      </c>
      <c r="M9" s="17">
        <f t="shared" ref="M9:O9" si="2">+M10+M11+M12+M13+M14</f>
        <v>12614120.810000001</v>
      </c>
      <c r="N9" s="17">
        <f t="shared" si="2"/>
        <v>23147711.27</v>
      </c>
      <c r="O9" s="17">
        <f t="shared" si="2"/>
        <v>0</v>
      </c>
      <c r="P9" s="17">
        <f>+P10+P11+P12+P13+P14</f>
        <v>124190901.63000001</v>
      </c>
    </row>
    <row r="10" spans="1:17">
      <c r="A10" s="28" t="s">
        <v>2</v>
      </c>
      <c r="B10" s="36">
        <v>114730204</v>
      </c>
      <c r="C10" s="36">
        <v>114730204</v>
      </c>
      <c r="D10" s="23">
        <v>8688190.0800000001</v>
      </c>
      <c r="E10" s="23">
        <v>9065190.0800000001</v>
      </c>
      <c r="F10" s="23">
        <v>9125381.7899999991</v>
      </c>
      <c r="G10" s="23">
        <v>7400624</v>
      </c>
      <c r="H10" s="23">
        <v>7269559.25</v>
      </c>
      <c r="I10" s="23">
        <v>6834190.0800000001</v>
      </c>
      <c r="J10" s="25">
        <v>7628506.75</v>
      </c>
      <c r="K10" s="22">
        <v>8117882.79</v>
      </c>
      <c r="L10" s="23">
        <v>6834340.0800000001</v>
      </c>
      <c r="M10" s="19">
        <v>11357006.75</v>
      </c>
      <c r="N10" s="23">
        <v>15683242.68</v>
      </c>
      <c r="O10" s="19">
        <v>0</v>
      </c>
      <c r="P10" s="18">
        <f>SUM(D10:O10)</f>
        <v>98004114.330000013</v>
      </c>
      <c r="Q10" s="13"/>
    </row>
    <row r="11" spans="1:17">
      <c r="A11" s="28" t="s">
        <v>3</v>
      </c>
      <c r="B11" s="36">
        <v>5832596</v>
      </c>
      <c r="C11" s="36">
        <v>20832596</v>
      </c>
      <c r="D11" s="23">
        <v>223500</v>
      </c>
      <c r="E11" s="23">
        <v>223500</v>
      </c>
      <c r="F11" s="23">
        <v>289520.13</v>
      </c>
      <c r="G11" s="23">
        <v>223500</v>
      </c>
      <c r="H11" s="23">
        <v>223500</v>
      </c>
      <c r="I11" s="23">
        <v>6266485.6799999997</v>
      </c>
      <c r="J11" s="25">
        <v>223500</v>
      </c>
      <c r="K11" s="22">
        <v>223500</v>
      </c>
      <c r="L11" s="23">
        <v>289655.52</v>
      </c>
      <c r="M11" s="19">
        <v>223500</v>
      </c>
      <c r="N11" s="23">
        <v>6427019.5300000003</v>
      </c>
      <c r="O11" s="19">
        <v>0</v>
      </c>
      <c r="P11" s="18">
        <f>SUM(D11:O11)</f>
        <v>14837180.859999999</v>
      </c>
    </row>
    <row r="12" spans="1:17">
      <c r="A12" s="28" t="s">
        <v>4</v>
      </c>
      <c r="B12" s="36">
        <v>50000</v>
      </c>
      <c r="C12" s="36">
        <v>50000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23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12533409</v>
      </c>
      <c r="C14" s="36">
        <v>12533409</v>
      </c>
      <c r="D14" s="23">
        <v>1002305.26</v>
      </c>
      <c r="E14" s="23">
        <v>1009879.56</v>
      </c>
      <c r="F14" s="23">
        <v>1029253.98</v>
      </c>
      <c r="G14" s="23">
        <v>1036735.8</v>
      </c>
      <c r="H14" s="23">
        <v>1038323.48</v>
      </c>
      <c r="I14" s="23">
        <v>1040494.06</v>
      </c>
      <c r="J14" s="25">
        <v>1040517.06</v>
      </c>
      <c r="K14" s="22">
        <v>1040517.06</v>
      </c>
      <c r="L14" s="23">
        <v>1040517.06</v>
      </c>
      <c r="M14" s="19">
        <v>1033614.06</v>
      </c>
      <c r="N14" s="23">
        <v>1037449.06</v>
      </c>
      <c r="O14" s="19">
        <v>0</v>
      </c>
      <c r="P14" s="18">
        <f t="shared" ref="P14:P72" si="3">SUM(D14:O14)</f>
        <v>11349606.440000003</v>
      </c>
    </row>
    <row r="15" spans="1:17">
      <c r="A15" s="27" t="s">
        <v>7</v>
      </c>
      <c r="B15" s="35">
        <f>B16+B17+B18+B19+B21+B20+B22+B23+B24</f>
        <v>50840834</v>
      </c>
      <c r="C15" s="35">
        <f>C16+C17+C18+C19+C21+C20+C22+C23+C24</f>
        <v>50840834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3734413.58</v>
      </c>
      <c r="G15" s="17">
        <f t="shared" si="4"/>
        <v>1956700.41</v>
      </c>
      <c r="H15" s="17">
        <f t="shared" si="4"/>
        <v>2552248.5300000003</v>
      </c>
      <c r="I15" s="17">
        <f t="shared" si="4"/>
        <v>6148821.7400000002</v>
      </c>
      <c r="J15" s="17">
        <f t="shared" si="4"/>
        <v>2771695.5700000003</v>
      </c>
      <c r="K15" s="17">
        <f t="shared" si="4"/>
        <v>2302774.84</v>
      </c>
      <c r="L15" s="17">
        <f t="shared" si="4"/>
        <v>4961596.57</v>
      </c>
      <c r="M15" s="17">
        <f t="shared" ref="M15:P15" si="5">+M16+M17+M18+M19+M20+M21+M22+M23+M24</f>
        <v>2027258.2600000002</v>
      </c>
      <c r="N15" s="17">
        <f t="shared" si="5"/>
        <v>2521737.54</v>
      </c>
      <c r="O15" s="17">
        <f t="shared" si="5"/>
        <v>0</v>
      </c>
      <c r="P15" s="17">
        <f t="shared" si="5"/>
        <v>35253948.890000001</v>
      </c>
    </row>
    <row r="16" spans="1:17">
      <c r="A16" s="28" t="s">
        <v>8</v>
      </c>
      <c r="B16" s="36">
        <v>6440000</v>
      </c>
      <c r="C16" s="36">
        <v>6440000</v>
      </c>
      <c r="D16" s="23">
        <v>50714.83</v>
      </c>
      <c r="E16" s="23">
        <v>335029.09000000003</v>
      </c>
      <c r="F16" s="23">
        <v>583548.52</v>
      </c>
      <c r="G16" s="23">
        <v>683957.14</v>
      </c>
      <c r="H16" s="23">
        <v>454135.9</v>
      </c>
      <c r="I16" s="23">
        <v>630897.38</v>
      </c>
      <c r="J16" s="25">
        <v>599662.18000000005</v>
      </c>
      <c r="K16" s="22">
        <v>505407.76</v>
      </c>
      <c r="L16" s="23">
        <v>609406.13</v>
      </c>
      <c r="M16" s="19">
        <v>527991.53</v>
      </c>
      <c r="N16" s="23">
        <v>629557.37</v>
      </c>
      <c r="O16" s="19">
        <v>0</v>
      </c>
      <c r="P16" s="18">
        <f t="shared" si="3"/>
        <v>5610307.8300000001</v>
      </c>
    </row>
    <row r="17" spans="1:16">
      <c r="A17" s="28" t="s">
        <v>9</v>
      </c>
      <c r="B17" s="36">
        <v>2511410</v>
      </c>
      <c r="C17" s="36">
        <v>2511410</v>
      </c>
      <c r="D17" s="23">
        <v>0</v>
      </c>
      <c r="E17" s="23">
        <v>0</v>
      </c>
      <c r="F17" s="23">
        <v>150000</v>
      </c>
      <c r="G17" s="23">
        <v>0</v>
      </c>
      <c r="H17" s="23">
        <v>0</v>
      </c>
      <c r="I17" s="23">
        <v>481500</v>
      </c>
      <c r="J17" s="25">
        <v>0</v>
      </c>
      <c r="K17" s="22">
        <v>150000</v>
      </c>
      <c r="L17" s="23">
        <v>90000.01</v>
      </c>
      <c r="M17" s="19">
        <v>71250.03</v>
      </c>
      <c r="N17" s="23">
        <v>0</v>
      </c>
      <c r="O17" s="19">
        <v>0</v>
      </c>
      <c r="P17" s="18">
        <f t="shared" si="3"/>
        <v>942750.04</v>
      </c>
    </row>
    <row r="18" spans="1:16">
      <c r="A18" s="28" t="s">
        <v>10</v>
      </c>
      <c r="B18" s="36">
        <v>2400000</v>
      </c>
      <c r="C18" s="36">
        <v>2400000</v>
      </c>
      <c r="D18" s="20">
        <v>227700</v>
      </c>
      <c r="E18" s="20">
        <v>240100</v>
      </c>
      <c r="F18" s="20">
        <v>257100</v>
      </c>
      <c r="G18" s="20">
        <v>241350</v>
      </c>
      <c r="H18" s="20">
        <v>241050</v>
      </c>
      <c r="I18" s="20">
        <v>241950</v>
      </c>
      <c r="J18" s="20">
        <v>242300</v>
      </c>
      <c r="K18" s="20">
        <v>241400</v>
      </c>
      <c r="L18" s="20">
        <v>241950</v>
      </c>
      <c r="M18" s="20">
        <v>240850</v>
      </c>
      <c r="N18" s="20">
        <v>241300</v>
      </c>
      <c r="O18" s="20">
        <v>0</v>
      </c>
      <c r="P18" s="18">
        <f t="shared" si="3"/>
        <v>2657050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23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5734000</v>
      </c>
      <c r="C20" s="36">
        <v>5734000</v>
      </c>
      <c r="D20" s="23">
        <v>292433.40000000002</v>
      </c>
      <c r="E20" s="23">
        <v>400167.1</v>
      </c>
      <c r="F20" s="23">
        <v>397300.24</v>
      </c>
      <c r="G20" s="23">
        <v>397300.24</v>
      </c>
      <c r="H20" s="23">
        <v>292433.40000000002</v>
      </c>
      <c r="I20" s="23">
        <v>481167.09</v>
      </c>
      <c r="J20" s="25">
        <v>373433.39</v>
      </c>
      <c r="K20" s="22">
        <v>532167.07999999996</v>
      </c>
      <c r="L20" s="23">
        <v>322433.40000000002</v>
      </c>
      <c r="M20" s="19">
        <v>568167.1</v>
      </c>
      <c r="N20" s="23">
        <v>373433.39</v>
      </c>
      <c r="O20" s="19">
        <v>0</v>
      </c>
      <c r="P20" s="18">
        <f t="shared" si="3"/>
        <v>4430435.83</v>
      </c>
    </row>
    <row r="21" spans="1:16">
      <c r="A21" s="28" t="s">
        <v>13</v>
      </c>
      <c r="B21" s="36">
        <v>976373</v>
      </c>
      <c r="C21" s="36">
        <v>976373</v>
      </c>
      <c r="D21" s="20">
        <v>533057.43000000005</v>
      </c>
      <c r="E21" s="20">
        <v>0</v>
      </c>
      <c r="F21" s="23">
        <v>361307.3</v>
      </c>
      <c r="G21" s="20">
        <v>64204.06</v>
      </c>
      <c r="H21" s="23">
        <v>20729.21</v>
      </c>
      <c r="I21" s="20">
        <v>0</v>
      </c>
      <c r="J21" s="20">
        <v>0</v>
      </c>
      <c r="K21" s="20">
        <v>0</v>
      </c>
      <c r="L21" s="23">
        <v>0</v>
      </c>
      <c r="M21" s="19">
        <v>0</v>
      </c>
      <c r="N21" s="20">
        <v>208345.03</v>
      </c>
      <c r="O21" s="20">
        <v>0</v>
      </c>
      <c r="P21" s="18">
        <f t="shared" si="3"/>
        <v>1187643.03</v>
      </c>
    </row>
    <row r="22" spans="1:16">
      <c r="A22" s="28" t="s">
        <v>14</v>
      </c>
      <c r="B22" s="36">
        <v>5840000</v>
      </c>
      <c r="C22" s="36">
        <v>5840000</v>
      </c>
      <c r="D22" s="23">
        <v>3000000</v>
      </c>
      <c r="E22" s="23">
        <v>1100000</v>
      </c>
      <c r="F22" s="20">
        <v>0</v>
      </c>
      <c r="G22" s="23">
        <v>144988.96</v>
      </c>
      <c r="H22" s="20">
        <v>858000.02</v>
      </c>
      <c r="I22" s="23">
        <v>406600</v>
      </c>
      <c r="J22" s="23">
        <v>620000</v>
      </c>
      <c r="K22" s="22">
        <v>300000</v>
      </c>
      <c r="L22" s="20">
        <v>1218280.02</v>
      </c>
      <c r="M22" s="20">
        <v>417000</v>
      </c>
      <c r="N22" s="23">
        <v>218899.04</v>
      </c>
      <c r="O22" s="19">
        <v>0</v>
      </c>
      <c r="P22" s="18">
        <f t="shared" si="3"/>
        <v>8283768.04</v>
      </c>
    </row>
    <row r="23" spans="1:16">
      <c r="A23" s="28" t="s">
        <v>15</v>
      </c>
      <c r="B23" s="36">
        <v>23224051</v>
      </c>
      <c r="C23" s="36">
        <v>23224051</v>
      </c>
      <c r="D23" s="23">
        <v>0</v>
      </c>
      <c r="E23" s="23">
        <v>97500</v>
      </c>
      <c r="F23" s="23">
        <v>1370701.3</v>
      </c>
      <c r="G23" s="23">
        <v>245500.01</v>
      </c>
      <c r="H23" s="23">
        <v>310000</v>
      </c>
      <c r="I23" s="23">
        <v>3302499.99</v>
      </c>
      <c r="J23" s="25">
        <v>772500</v>
      </c>
      <c r="K23" s="22">
        <v>410000</v>
      </c>
      <c r="L23" s="23">
        <v>1326425.57</v>
      </c>
      <c r="M23" s="19">
        <v>201999.6</v>
      </c>
      <c r="N23" s="23">
        <v>674702.71</v>
      </c>
      <c r="O23" s="19">
        <v>0</v>
      </c>
      <c r="P23" s="18">
        <f t="shared" si="3"/>
        <v>8711829.1799999997</v>
      </c>
    </row>
    <row r="24" spans="1:16">
      <c r="A24" s="28" t="s">
        <v>16</v>
      </c>
      <c r="B24" s="36">
        <v>3715000</v>
      </c>
      <c r="C24" s="36">
        <v>3715000</v>
      </c>
      <c r="D24" s="36">
        <v>0</v>
      </c>
      <c r="E24" s="23">
        <v>0</v>
      </c>
      <c r="F24" s="23">
        <v>614456.22</v>
      </c>
      <c r="G24" s="23">
        <v>179400</v>
      </c>
      <c r="H24" s="23">
        <v>375900</v>
      </c>
      <c r="I24" s="23">
        <v>604207.28</v>
      </c>
      <c r="J24" s="23">
        <v>163800</v>
      </c>
      <c r="K24" s="25">
        <v>163800</v>
      </c>
      <c r="L24" s="23">
        <v>1153101.44</v>
      </c>
      <c r="M24" s="19">
        <v>0</v>
      </c>
      <c r="N24" s="19">
        <v>175500</v>
      </c>
      <c r="O24" s="23">
        <v>0</v>
      </c>
      <c r="P24" s="18">
        <f t="shared" si="3"/>
        <v>3430164.94</v>
      </c>
    </row>
    <row r="25" spans="1:16">
      <c r="A25" s="27" t="s">
        <v>17</v>
      </c>
      <c r="B25" s="35">
        <f>B26+B27+B28+B29+B30+B31+B32+B33+B34</f>
        <v>49394559</v>
      </c>
      <c r="C25" s="35">
        <f>C26+C27+C28+C29+C30+C31+C32+C33+C34</f>
        <v>49394559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5699095.3799999999</v>
      </c>
      <c r="G25" s="17">
        <f t="shared" si="6"/>
        <v>2727220.5100000002</v>
      </c>
      <c r="H25" s="17">
        <f t="shared" si="6"/>
        <v>7287392.7400000002</v>
      </c>
      <c r="I25" s="17">
        <f t="shared" si="6"/>
        <v>7059977.25</v>
      </c>
      <c r="J25" s="17">
        <f t="shared" si="6"/>
        <v>577732.33000000007</v>
      </c>
      <c r="K25" s="17">
        <f t="shared" si="6"/>
        <v>793380</v>
      </c>
      <c r="L25" s="17">
        <f t="shared" si="6"/>
        <v>4066482.75</v>
      </c>
      <c r="M25" s="17">
        <f t="shared" ref="M25:P25" si="7">+M26+M27+M28+M29+M30+M31+M32+M33+M34</f>
        <v>7892366.1299999999</v>
      </c>
      <c r="N25" s="17">
        <f t="shared" si="7"/>
        <v>4926643.7700000005</v>
      </c>
      <c r="O25" s="17">
        <f t="shared" si="7"/>
        <v>0</v>
      </c>
      <c r="P25" s="17">
        <f t="shared" si="7"/>
        <v>51181372.679999985</v>
      </c>
    </row>
    <row r="26" spans="1:16">
      <c r="A26" s="28" t="s">
        <v>18</v>
      </c>
      <c r="B26" s="36">
        <v>350000</v>
      </c>
      <c r="C26" s="36">
        <v>350000</v>
      </c>
      <c r="D26" s="23">
        <v>0</v>
      </c>
      <c r="E26" s="23">
        <v>33032.5</v>
      </c>
      <c r="F26" s="23">
        <v>0</v>
      </c>
      <c r="G26" s="23">
        <v>22540</v>
      </c>
      <c r="H26" s="23">
        <v>34346.54</v>
      </c>
      <c r="I26" s="23">
        <v>16320</v>
      </c>
      <c r="J26" s="25">
        <v>17766.669999999998</v>
      </c>
      <c r="K26" s="22">
        <v>0</v>
      </c>
      <c r="L26" s="23">
        <v>39260.26</v>
      </c>
      <c r="M26" s="19">
        <v>0</v>
      </c>
      <c r="N26" s="23">
        <v>47364.44</v>
      </c>
      <c r="O26" s="19">
        <v>0</v>
      </c>
      <c r="P26" s="18">
        <f t="shared" si="3"/>
        <v>210630.41</v>
      </c>
    </row>
    <row r="27" spans="1:16">
      <c r="A27" s="28" t="s">
        <v>19</v>
      </c>
      <c r="B27" s="36">
        <v>35099914</v>
      </c>
      <c r="C27" s="36">
        <v>35099914</v>
      </c>
      <c r="D27" s="23">
        <v>0</v>
      </c>
      <c r="E27" s="23">
        <v>9518678.0199999996</v>
      </c>
      <c r="F27" s="20">
        <v>4499000.01</v>
      </c>
      <c r="G27" s="23">
        <v>2008460</v>
      </c>
      <c r="H27" s="20">
        <v>6558794</v>
      </c>
      <c r="I27" s="23">
        <v>4881395</v>
      </c>
      <c r="J27" s="25">
        <v>0</v>
      </c>
      <c r="K27" s="22">
        <v>0</v>
      </c>
      <c r="L27" s="20">
        <v>2914692.71</v>
      </c>
      <c r="M27" s="20">
        <v>7300596.2800000003</v>
      </c>
      <c r="N27" s="23">
        <v>4254575.51</v>
      </c>
      <c r="O27" s="19">
        <v>0</v>
      </c>
      <c r="P27" s="18">
        <f t="shared" si="3"/>
        <v>41936191.530000001</v>
      </c>
    </row>
    <row r="28" spans="1:16">
      <c r="A28" s="28" t="s">
        <v>20</v>
      </c>
      <c r="B28" s="36">
        <v>771100</v>
      </c>
      <c r="C28" s="36">
        <v>771100</v>
      </c>
      <c r="D28" s="20">
        <v>0</v>
      </c>
      <c r="E28" s="20">
        <v>199685.5</v>
      </c>
      <c r="F28" s="23">
        <v>0</v>
      </c>
      <c r="G28" s="20">
        <v>0</v>
      </c>
      <c r="H28" s="23">
        <v>0</v>
      </c>
      <c r="I28" s="20">
        <v>0</v>
      </c>
      <c r="J28" s="20">
        <v>209965.66</v>
      </c>
      <c r="K28" s="20">
        <v>0</v>
      </c>
      <c r="L28" s="23">
        <v>0</v>
      </c>
      <c r="M28" s="19">
        <v>8448.7999999999993</v>
      </c>
      <c r="N28" s="20">
        <v>92057.7</v>
      </c>
      <c r="O28" s="20">
        <v>0</v>
      </c>
      <c r="P28" s="18">
        <f t="shared" si="3"/>
        <v>510157.66000000003</v>
      </c>
    </row>
    <row r="29" spans="1:16">
      <c r="A29" s="28" t="s">
        <v>21</v>
      </c>
      <c r="B29" s="36">
        <v>10000</v>
      </c>
      <c r="C29" s="36">
        <v>10000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23">
        <v>76936</v>
      </c>
      <c r="M29" s="19">
        <v>0</v>
      </c>
      <c r="N29" s="23">
        <v>0</v>
      </c>
      <c r="O29" s="19">
        <v>0</v>
      </c>
      <c r="P29" s="18">
        <f t="shared" si="3"/>
        <v>76936</v>
      </c>
    </row>
    <row r="30" spans="1:16">
      <c r="A30" s="28" t="s">
        <v>22</v>
      </c>
      <c r="B30" s="36">
        <v>423300</v>
      </c>
      <c r="C30" s="36">
        <v>423300</v>
      </c>
      <c r="D30" s="23">
        <v>0</v>
      </c>
      <c r="E30" s="23">
        <v>0</v>
      </c>
      <c r="F30" s="23">
        <v>0</v>
      </c>
      <c r="G30" s="23">
        <v>183054.22</v>
      </c>
      <c r="H30" s="23">
        <v>0</v>
      </c>
      <c r="I30" s="23">
        <v>0</v>
      </c>
      <c r="J30" s="25">
        <v>0</v>
      </c>
      <c r="K30" s="22">
        <v>0</v>
      </c>
      <c r="L30" s="23">
        <v>0</v>
      </c>
      <c r="M30" s="19">
        <v>0</v>
      </c>
      <c r="N30" s="23">
        <v>0</v>
      </c>
      <c r="O30" s="19">
        <v>0</v>
      </c>
      <c r="P30" s="18">
        <f t="shared" si="3"/>
        <v>183054.22</v>
      </c>
    </row>
    <row r="31" spans="1:16">
      <c r="A31" s="28" t="s">
        <v>23</v>
      </c>
      <c r="B31" s="36">
        <v>4384563</v>
      </c>
      <c r="C31" s="36">
        <v>4384563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707315.05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707315.05</v>
      </c>
    </row>
    <row r="32" spans="1:16">
      <c r="A32" s="28" t="s">
        <v>24</v>
      </c>
      <c r="B32" s="36">
        <v>5905000</v>
      </c>
      <c r="C32" s="36">
        <v>5905000</v>
      </c>
      <c r="D32" s="23">
        <v>0</v>
      </c>
      <c r="E32" s="23">
        <v>200113</v>
      </c>
      <c r="F32" s="23">
        <v>1099984.17</v>
      </c>
      <c r="G32" s="23">
        <v>408512.09</v>
      </c>
      <c r="H32" s="23">
        <v>658333</v>
      </c>
      <c r="I32" s="23">
        <v>618009.24</v>
      </c>
      <c r="J32" s="23">
        <v>350000</v>
      </c>
      <c r="K32" s="22">
        <v>568000</v>
      </c>
      <c r="L32" s="23">
        <v>536411</v>
      </c>
      <c r="M32" s="19">
        <v>583321.05000000005</v>
      </c>
      <c r="N32" s="23">
        <v>457667</v>
      </c>
      <c r="O32" s="19">
        <v>0</v>
      </c>
      <c r="P32" s="18">
        <f t="shared" si="3"/>
        <v>5480350.5499999998</v>
      </c>
    </row>
    <row r="33" spans="1:16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23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>
      <c r="A34" s="28" t="s">
        <v>26</v>
      </c>
      <c r="B34" s="36">
        <v>2450682</v>
      </c>
      <c r="C34" s="36">
        <v>2450682</v>
      </c>
      <c r="D34" s="36">
        <v>0</v>
      </c>
      <c r="E34" s="23">
        <v>199572.8</v>
      </c>
      <c r="F34" s="23">
        <v>100111.2</v>
      </c>
      <c r="G34" s="23">
        <v>104654.2</v>
      </c>
      <c r="H34" s="23">
        <v>35919.199999999997</v>
      </c>
      <c r="I34" s="23">
        <v>836937.96</v>
      </c>
      <c r="J34" s="23">
        <v>0</v>
      </c>
      <c r="K34" s="25">
        <v>225380</v>
      </c>
      <c r="L34" s="23">
        <v>499182.78</v>
      </c>
      <c r="M34" s="19">
        <v>0</v>
      </c>
      <c r="N34" s="19">
        <v>74979.12</v>
      </c>
      <c r="O34" s="23">
        <v>0</v>
      </c>
      <c r="P34" s="18">
        <f t="shared" si="3"/>
        <v>2076737.2599999998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5770000</v>
      </c>
      <c r="C51" s="35">
        <f>C52+C53+C54+C55+C56+C57+C58+C59+C60</f>
        <v>5770000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199499.98</v>
      </c>
      <c r="H51" s="24">
        <f t="shared" si="12"/>
        <v>411345.11</v>
      </c>
      <c r="I51" s="24">
        <f t="shared" si="12"/>
        <v>58454.82</v>
      </c>
      <c r="J51" s="24">
        <f t="shared" si="12"/>
        <v>77939.75</v>
      </c>
      <c r="K51" s="30">
        <f>+K52+K53+K54+K55+K56+K58+K59+K60</f>
        <v>159282.9</v>
      </c>
      <c r="L51" s="30">
        <f>+L52+L53+L54+L55+L56+L58+L59+L60</f>
        <v>532100.53</v>
      </c>
      <c r="M51" s="30">
        <f>+M52+M53+M54+M55+M56+M58+M59+M60+M57</f>
        <v>3115741.35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4779364.4399999995</v>
      </c>
    </row>
    <row r="52" spans="1:16">
      <c r="A52" s="28" t="s">
        <v>44</v>
      </c>
      <c r="B52" s="36">
        <v>1735000</v>
      </c>
      <c r="C52" s="36">
        <v>1735000</v>
      </c>
      <c r="D52" s="23">
        <v>225000</v>
      </c>
      <c r="E52" s="23">
        <v>0</v>
      </c>
      <c r="F52" s="23">
        <v>0</v>
      </c>
      <c r="G52" s="23">
        <v>0</v>
      </c>
      <c r="H52" s="23">
        <v>411345.11</v>
      </c>
      <c r="I52" s="23">
        <v>58454.82</v>
      </c>
      <c r="J52" s="25">
        <v>77939.75</v>
      </c>
      <c r="K52" s="22">
        <v>159282.9</v>
      </c>
      <c r="L52" s="23">
        <v>337695.53</v>
      </c>
      <c r="M52" s="19">
        <v>257821.36</v>
      </c>
      <c r="N52" s="23">
        <v>0</v>
      </c>
      <c r="O52" s="19">
        <v>0</v>
      </c>
      <c r="P52" s="18">
        <f>SUM(D52:O52)</f>
        <v>1527539.4699999997</v>
      </c>
    </row>
    <row r="53" spans="1:16">
      <c r="A53" s="28" t="s">
        <v>45</v>
      </c>
      <c r="B53" s="36">
        <v>350000</v>
      </c>
      <c r="C53" s="36">
        <v>350000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20">
        <v>0</v>
      </c>
      <c r="M53" s="20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10000</v>
      </c>
      <c r="C54" s="36">
        <v>10000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3">
        <v>0</v>
      </c>
      <c r="M54" s="19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23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3575000</v>
      </c>
      <c r="C56" s="36">
        <v>3575000</v>
      </c>
      <c r="D56" s="23">
        <v>0</v>
      </c>
      <c r="E56" s="23">
        <v>0</v>
      </c>
      <c r="F56" s="23">
        <v>0</v>
      </c>
      <c r="G56" s="23">
        <v>199499.98</v>
      </c>
      <c r="H56" s="23">
        <v>0</v>
      </c>
      <c r="I56" s="23">
        <v>0</v>
      </c>
      <c r="J56" s="25">
        <v>0</v>
      </c>
      <c r="K56" s="22">
        <v>0</v>
      </c>
      <c r="L56" s="23">
        <v>194405</v>
      </c>
      <c r="M56" s="19">
        <v>2857919.99</v>
      </c>
      <c r="N56" s="23">
        <v>0</v>
      </c>
      <c r="O56" s="19">
        <v>0</v>
      </c>
      <c r="P56" s="18">
        <f t="shared" si="3"/>
        <v>3251824.97</v>
      </c>
    </row>
    <row r="57" spans="1:16">
      <c r="A57" s="28" t="s">
        <v>49</v>
      </c>
      <c r="B57" s="36">
        <v>100000</v>
      </c>
      <c r="C57" s="36">
        <v>100000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3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23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239151602</v>
      </c>
      <c r="C82" s="34">
        <f>C73+C8</f>
        <v>254151602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19877664.859999999</v>
      </c>
      <c r="G82" s="21">
        <f t="shared" si="30"/>
        <v>13544280.700000001</v>
      </c>
      <c r="H82" s="21">
        <f t="shared" si="30"/>
        <v>18782369.109999999</v>
      </c>
      <c r="I82" s="21">
        <f t="shared" si="30"/>
        <v>27408423.630000003</v>
      </c>
      <c r="J82" s="21">
        <f t="shared" si="30"/>
        <v>12319891.460000001</v>
      </c>
      <c r="K82" s="21">
        <f t="shared" si="30"/>
        <v>12637337.59</v>
      </c>
      <c r="L82" s="21">
        <f t="shared" si="30"/>
        <v>17724692.510000002</v>
      </c>
      <c r="M82" s="21">
        <f t="shared" ref="M82:P82" si="31">+M8</f>
        <v>25649486.550000001</v>
      </c>
      <c r="N82" s="21">
        <f t="shared" si="31"/>
        <v>30596092.579999998</v>
      </c>
      <c r="O82" s="21">
        <f t="shared" si="31"/>
        <v>0</v>
      </c>
      <c r="P82" s="21">
        <f t="shared" si="31"/>
        <v>215405587.63999999</v>
      </c>
    </row>
    <row r="83" spans="1:16">
      <c r="A83" s="4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3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tabSelected="1" view="pageBreakPreview" zoomScaleSheetLayoutView="100" workbookViewId="0">
      <selection activeCell="A3" sqref="A3:N3"/>
    </sheetView>
  </sheetViews>
  <sheetFormatPr baseColWidth="10" defaultColWidth="11.42578125" defaultRowHeight="15"/>
  <cols>
    <col min="1" max="1" width="52.28515625" customWidth="1"/>
    <col min="2" max="2" width="12.85546875" customWidth="1"/>
    <col min="3" max="4" width="13" customWidth="1"/>
    <col min="5" max="5" width="12.7109375" customWidth="1"/>
    <col min="6" max="6" width="12.85546875" customWidth="1"/>
    <col min="7" max="7" width="12.710937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2" width="13" customWidth="1"/>
    <col min="13" max="13" width="10.7109375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3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19877664.859999999</v>
      </c>
      <c r="E7" s="18">
        <f>+E8+E14+E24+E34+E34+E43+E50+E60+E65+E68+E72</f>
        <v>13544280.700000001</v>
      </c>
      <c r="F7" s="18">
        <f t="shared" si="0"/>
        <v>18782369.109999999</v>
      </c>
      <c r="G7" s="18">
        <f t="shared" si="0"/>
        <v>27408423.630000003</v>
      </c>
      <c r="H7" s="18">
        <f t="shared" si="0"/>
        <v>12319891.460000001</v>
      </c>
      <c r="I7" s="18">
        <f t="shared" si="0"/>
        <v>12637337.59</v>
      </c>
      <c r="J7" s="18">
        <f t="shared" si="0"/>
        <v>17724692.510000002</v>
      </c>
      <c r="K7" s="18">
        <f t="shared" si="0"/>
        <v>25649486.550000001</v>
      </c>
      <c r="L7" s="18">
        <f t="shared" si="0"/>
        <v>30596092.579999998</v>
      </c>
      <c r="M7" s="18">
        <f t="shared" si="0"/>
        <v>0</v>
      </c>
      <c r="N7" s="18">
        <f>+N8+N14+N24+N34+N43+N50+N60+N65+N68+N72</f>
        <v>215405587.63999999</v>
      </c>
    </row>
    <row r="8" spans="1:15">
      <c r="A8" s="27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10444155.9</v>
      </c>
      <c r="E8" s="17">
        <f t="shared" si="2"/>
        <v>8660859.8000000007</v>
      </c>
      <c r="F8" s="17">
        <f t="shared" si="2"/>
        <v>8531382.7300000004</v>
      </c>
      <c r="G8" s="17">
        <f t="shared" si="2"/>
        <v>14141169.82</v>
      </c>
      <c r="H8" s="17">
        <f t="shared" si="2"/>
        <v>8892523.8100000005</v>
      </c>
      <c r="I8" s="17">
        <f t="shared" si="2"/>
        <v>9381899.8499999996</v>
      </c>
      <c r="J8" s="17">
        <f t="shared" si="2"/>
        <v>8164512.6600000001</v>
      </c>
      <c r="K8" s="17">
        <f t="shared" si="2"/>
        <v>12614120.810000001</v>
      </c>
      <c r="L8" s="17">
        <f t="shared" si="2"/>
        <v>23147711.27</v>
      </c>
      <c r="M8" s="17">
        <f t="shared" si="2"/>
        <v>0</v>
      </c>
      <c r="N8" s="17">
        <f t="shared" si="2"/>
        <v>124190901.63000001</v>
      </c>
    </row>
    <row r="9" spans="1:15">
      <c r="A9" s="28" t="s">
        <v>2</v>
      </c>
      <c r="B9" s="23">
        <v>8688190.0800000001</v>
      </c>
      <c r="C9" s="23">
        <v>9065190.0800000001</v>
      </c>
      <c r="D9" s="23">
        <v>9125381.7899999991</v>
      </c>
      <c r="E9" s="23">
        <v>7400624</v>
      </c>
      <c r="F9" s="23">
        <v>7269559.25</v>
      </c>
      <c r="G9" s="23">
        <v>6834190.0800000001</v>
      </c>
      <c r="H9" s="25">
        <v>7628506.75</v>
      </c>
      <c r="I9" s="22">
        <v>8117882.79</v>
      </c>
      <c r="J9" s="23">
        <v>6834340.0800000001</v>
      </c>
      <c r="K9" s="19">
        <v>11357006.75</v>
      </c>
      <c r="L9" s="23">
        <v>15683242.68</v>
      </c>
      <c r="M9" s="23">
        <v>0</v>
      </c>
      <c r="N9" s="18">
        <f>SUM(B9:M9)</f>
        <v>98004114.330000013</v>
      </c>
    </row>
    <row r="10" spans="1:15">
      <c r="A10" s="28" t="s">
        <v>3</v>
      </c>
      <c r="B10" s="23">
        <v>223500</v>
      </c>
      <c r="C10" s="23">
        <v>223500</v>
      </c>
      <c r="D10" s="23">
        <v>289520.13</v>
      </c>
      <c r="E10" s="23">
        <v>223500</v>
      </c>
      <c r="F10" s="23">
        <v>223500</v>
      </c>
      <c r="G10" s="23">
        <v>6266485.6799999997</v>
      </c>
      <c r="H10" s="25">
        <v>223500</v>
      </c>
      <c r="I10" s="22">
        <v>223500</v>
      </c>
      <c r="J10" s="23">
        <v>289655.52</v>
      </c>
      <c r="K10" s="19">
        <v>223500</v>
      </c>
      <c r="L10" s="23">
        <v>6427019.5300000003</v>
      </c>
      <c r="M10" s="23">
        <v>0</v>
      </c>
      <c r="N10" s="18">
        <f>SUM(B10:M10)</f>
        <v>14837180.859999999</v>
      </c>
    </row>
    <row r="11" spans="1:15">
      <c r="A11" s="28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2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1002305.26</v>
      </c>
      <c r="C13" s="23">
        <v>1009879.56</v>
      </c>
      <c r="D13" s="23">
        <v>1029253.98</v>
      </c>
      <c r="E13" s="23">
        <v>1036735.8</v>
      </c>
      <c r="F13" s="23">
        <v>1038323.48</v>
      </c>
      <c r="G13" s="23">
        <v>1040494.06</v>
      </c>
      <c r="H13" s="25">
        <v>1040517.06</v>
      </c>
      <c r="I13" s="22">
        <v>1040517.06</v>
      </c>
      <c r="J13" s="23">
        <v>1040517.06</v>
      </c>
      <c r="K13" s="19">
        <v>1033614.06</v>
      </c>
      <c r="L13" s="23">
        <v>1037449.06</v>
      </c>
      <c r="M13" s="23">
        <v>0</v>
      </c>
      <c r="N13" s="18">
        <f t="shared" si="3"/>
        <v>11349606.440000003</v>
      </c>
    </row>
    <row r="14" spans="1:15">
      <c r="A14" s="27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3734413.58</v>
      </c>
      <c r="E14" s="17">
        <f t="shared" si="5"/>
        <v>1956700.41</v>
      </c>
      <c r="F14" s="17">
        <f t="shared" si="5"/>
        <v>2552248.5300000003</v>
      </c>
      <c r="G14" s="17">
        <f t="shared" si="5"/>
        <v>6148821.7400000002</v>
      </c>
      <c r="H14" s="17">
        <f t="shared" si="5"/>
        <v>2771695.5700000003</v>
      </c>
      <c r="I14" s="17">
        <f t="shared" si="5"/>
        <v>2302774.84</v>
      </c>
      <c r="J14" s="17">
        <f t="shared" si="5"/>
        <v>4961596.57</v>
      </c>
      <c r="K14" s="17">
        <f t="shared" si="5"/>
        <v>2027258.2600000002</v>
      </c>
      <c r="L14" s="17">
        <f t="shared" si="5"/>
        <v>2521737.54</v>
      </c>
      <c r="M14" s="17">
        <f t="shared" si="5"/>
        <v>0</v>
      </c>
      <c r="N14" s="17">
        <f t="shared" si="5"/>
        <v>35253948.890000001</v>
      </c>
    </row>
    <row r="15" spans="1:15">
      <c r="A15" s="28" t="s">
        <v>8</v>
      </c>
      <c r="B15" s="23">
        <v>50714.83</v>
      </c>
      <c r="C15" s="23">
        <v>335029.09000000003</v>
      </c>
      <c r="D15" s="23">
        <v>583548.52</v>
      </c>
      <c r="E15" s="23">
        <v>683957.14</v>
      </c>
      <c r="F15" s="23">
        <v>454135.9</v>
      </c>
      <c r="G15" s="23">
        <v>630897.38</v>
      </c>
      <c r="H15" s="25">
        <v>599662.18000000005</v>
      </c>
      <c r="I15" s="22">
        <v>505407.76</v>
      </c>
      <c r="J15" s="23">
        <v>609406.13</v>
      </c>
      <c r="K15" s="19">
        <v>527991.53</v>
      </c>
      <c r="L15" s="23">
        <v>629557.37</v>
      </c>
      <c r="M15" s="23">
        <v>0</v>
      </c>
      <c r="N15" s="18">
        <f>SUM(B15:M15)</f>
        <v>5610307.8300000001</v>
      </c>
    </row>
    <row r="16" spans="1:15">
      <c r="A16" s="28" t="s">
        <v>9</v>
      </c>
      <c r="B16" s="23">
        <v>0</v>
      </c>
      <c r="C16" s="23">
        <v>0</v>
      </c>
      <c r="D16" s="23">
        <v>150000</v>
      </c>
      <c r="E16" s="23">
        <v>0</v>
      </c>
      <c r="F16" s="23">
        <v>0</v>
      </c>
      <c r="G16" s="23">
        <v>481500</v>
      </c>
      <c r="H16" s="25">
        <v>0</v>
      </c>
      <c r="I16" s="22">
        <v>150000</v>
      </c>
      <c r="J16" s="23">
        <v>90000.01</v>
      </c>
      <c r="K16" s="19">
        <v>71250.03</v>
      </c>
      <c r="L16" s="23">
        <v>0</v>
      </c>
      <c r="M16" s="23">
        <v>0</v>
      </c>
      <c r="N16" s="18">
        <f t="shared" ref="N16:N23" si="6">SUM(B16:M16)</f>
        <v>942750.04</v>
      </c>
    </row>
    <row r="17" spans="1:14">
      <c r="A17" s="28" t="s">
        <v>10</v>
      </c>
      <c r="B17" s="20">
        <v>227700</v>
      </c>
      <c r="C17" s="20">
        <v>240100</v>
      </c>
      <c r="D17" s="20">
        <v>257100</v>
      </c>
      <c r="E17" s="20">
        <v>241350</v>
      </c>
      <c r="F17" s="20">
        <v>241050</v>
      </c>
      <c r="G17" s="20">
        <v>241950</v>
      </c>
      <c r="H17" s="20">
        <v>242300</v>
      </c>
      <c r="I17" s="20">
        <v>241400</v>
      </c>
      <c r="J17" s="20">
        <v>241950</v>
      </c>
      <c r="K17" s="20">
        <v>240850</v>
      </c>
      <c r="L17" s="20">
        <v>241300</v>
      </c>
      <c r="M17" s="20">
        <v>0</v>
      </c>
      <c r="N17" s="18">
        <f t="shared" si="6"/>
        <v>2657050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2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292433.40000000002</v>
      </c>
      <c r="C19" s="23">
        <v>400167.1</v>
      </c>
      <c r="D19" s="23">
        <v>397300.24</v>
      </c>
      <c r="E19" s="23">
        <v>397300.24</v>
      </c>
      <c r="F19" s="23">
        <v>292433.40000000002</v>
      </c>
      <c r="G19" s="23">
        <v>481167.09</v>
      </c>
      <c r="H19" s="25">
        <v>373433.39</v>
      </c>
      <c r="I19" s="22">
        <v>532167.07999999996</v>
      </c>
      <c r="J19" s="23">
        <v>322433.40000000002</v>
      </c>
      <c r="K19" s="19">
        <v>568167.1</v>
      </c>
      <c r="L19" s="23">
        <v>373433.39</v>
      </c>
      <c r="M19" s="23">
        <v>0</v>
      </c>
      <c r="N19" s="18">
        <f t="shared" si="6"/>
        <v>4430435.83</v>
      </c>
    </row>
    <row r="20" spans="1:14" s="32" customFormat="1">
      <c r="A20" s="28" t="s">
        <v>13</v>
      </c>
      <c r="B20" s="20">
        <v>533057.43000000005</v>
      </c>
      <c r="C20" s="23">
        <v>0</v>
      </c>
      <c r="D20" s="23">
        <v>361307.3</v>
      </c>
      <c r="E20" s="20">
        <v>64204.06</v>
      </c>
      <c r="F20" s="23">
        <v>20729.21</v>
      </c>
      <c r="G20" s="23">
        <v>0</v>
      </c>
      <c r="H20" s="20">
        <v>0</v>
      </c>
      <c r="I20" s="20">
        <v>0</v>
      </c>
      <c r="J20" s="23">
        <v>0</v>
      </c>
      <c r="K20" s="19">
        <v>0</v>
      </c>
      <c r="L20" s="20">
        <v>208345.03</v>
      </c>
      <c r="M20" s="23">
        <v>0</v>
      </c>
      <c r="N20" s="18">
        <f t="shared" si="6"/>
        <v>1187643.03</v>
      </c>
    </row>
    <row r="21" spans="1:14">
      <c r="A21" s="28" t="s">
        <v>14</v>
      </c>
      <c r="B21" s="23">
        <v>3000000</v>
      </c>
      <c r="C21" s="20">
        <v>1100000</v>
      </c>
      <c r="D21" s="20">
        <v>0</v>
      </c>
      <c r="E21" s="23">
        <v>144988.96</v>
      </c>
      <c r="F21" s="20">
        <v>858000.02</v>
      </c>
      <c r="G21" s="20">
        <v>406600</v>
      </c>
      <c r="H21" s="23">
        <v>620000</v>
      </c>
      <c r="I21" s="22">
        <v>300000</v>
      </c>
      <c r="J21" s="20">
        <v>1218280.02</v>
      </c>
      <c r="K21" s="20">
        <v>417000</v>
      </c>
      <c r="L21" s="23">
        <v>218899.04</v>
      </c>
      <c r="M21" s="20">
        <v>0</v>
      </c>
      <c r="N21" s="18">
        <f t="shared" si="6"/>
        <v>8283768.04</v>
      </c>
    </row>
    <row r="22" spans="1:14">
      <c r="A22" s="28" t="s">
        <v>15</v>
      </c>
      <c r="B22" s="23">
        <v>0</v>
      </c>
      <c r="C22" s="23">
        <v>97500</v>
      </c>
      <c r="D22" s="23">
        <v>1370701.3</v>
      </c>
      <c r="E22" s="23">
        <v>245500.01</v>
      </c>
      <c r="F22" s="23">
        <v>310000</v>
      </c>
      <c r="G22" s="23">
        <v>3302499.99</v>
      </c>
      <c r="H22" s="25">
        <v>772500</v>
      </c>
      <c r="I22" s="22">
        <v>410000</v>
      </c>
      <c r="J22" s="23">
        <v>1326425.57</v>
      </c>
      <c r="K22" s="19">
        <v>201999.6</v>
      </c>
      <c r="L22" s="23">
        <v>674702.71</v>
      </c>
      <c r="M22" s="23">
        <v>0</v>
      </c>
      <c r="N22" s="18">
        <f t="shared" si="6"/>
        <v>8711829.1799999997</v>
      </c>
    </row>
    <row r="23" spans="1:14">
      <c r="A23" s="28" t="s">
        <v>16</v>
      </c>
      <c r="B23" s="36">
        <v>0</v>
      </c>
      <c r="C23" s="23">
        <v>0</v>
      </c>
      <c r="D23" s="23">
        <v>614456.22</v>
      </c>
      <c r="E23" s="23">
        <v>179400</v>
      </c>
      <c r="F23" s="23">
        <v>375900</v>
      </c>
      <c r="G23" s="23">
        <v>604207.28</v>
      </c>
      <c r="H23" s="23">
        <v>163800</v>
      </c>
      <c r="I23" s="25">
        <v>163800</v>
      </c>
      <c r="J23" s="23">
        <v>1153101.44</v>
      </c>
      <c r="K23" s="19">
        <v>0</v>
      </c>
      <c r="L23" s="19">
        <v>175500</v>
      </c>
      <c r="M23" s="23">
        <v>0</v>
      </c>
      <c r="N23" s="18">
        <f t="shared" si="6"/>
        <v>3430164.94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5699095.3799999999</v>
      </c>
      <c r="E24" s="17">
        <f t="shared" ref="E24" si="8">+E25+E26+E27+E28+E29+E30+E31+E32+E33</f>
        <v>2727220.5100000002</v>
      </c>
      <c r="F24" s="17">
        <f t="shared" ref="F24:N24" si="9">+F25+F26+F27+F28+F29+F30+F31+F32+F33</f>
        <v>7287392.7400000002</v>
      </c>
      <c r="G24" s="17">
        <f t="shared" si="9"/>
        <v>7059977.25</v>
      </c>
      <c r="H24" s="17">
        <f t="shared" si="9"/>
        <v>577732.33000000007</v>
      </c>
      <c r="I24" s="17">
        <f t="shared" si="9"/>
        <v>793380</v>
      </c>
      <c r="J24" s="17">
        <f t="shared" si="9"/>
        <v>4066482.75</v>
      </c>
      <c r="K24" s="17">
        <f t="shared" si="9"/>
        <v>7892366.1299999999</v>
      </c>
      <c r="L24" s="17">
        <f t="shared" si="9"/>
        <v>4926643.7700000005</v>
      </c>
      <c r="M24" s="17">
        <f t="shared" si="9"/>
        <v>0</v>
      </c>
      <c r="N24" s="17">
        <f t="shared" si="9"/>
        <v>51181372.679999985</v>
      </c>
    </row>
    <row r="25" spans="1:14">
      <c r="A25" s="28" t="s">
        <v>18</v>
      </c>
      <c r="B25" s="23">
        <v>0</v>
      </c>
      <c r="C25" s="23">
        <v>33032.5</v>
      </c>
      <c r="D25" s="23">
        <v>0</v>
      </c>
      <c r="E25" s="23">
        <v>22540</v>
      </c>
      <c r="F25" s="23">
        <v>34346.54</v>
      </c>
      <c r="G25" s="23">
        <v>16320</v>
      </c>
      <c r="H25" s="25">
        <v>17766.669999999998</v>
      </c>
      <c r="I25" s="22">
        <v>0</v>
      </c>
      <c r="J25" s="23">
        <v>39260.26</v>
      </c>
      <c r="K25" s="19">
        <v>0</v>
      </c>
      <c r="L25" s="23">
        <v>47364.44</v>
      </c>
      <c r="M25" s="23">
        <v>0</v>
      </c>
      <c r="N25" s="18">
        <f>SUM(B25:M25)</f>
        <v>210630.41</v>
      </c>
    </row>
    <row r="26" spans="1:14">
      <c r="A26" s="28" t="s">
        <v>19</v>
      </c>
      <c r="B26" s="20">
        <v>0</v>
      </c>
      <c r="C26" s="20">
        <v>9518678.0199999996</v>
      </c>
      <c r="D26" s="20">
        <v>4499000.01</v>
      </c>
      <c r="E26" s="23">
        <v>2008460</v>
      </c>
      <c r="F26" s="20">
        <v>6558794</v>
      </c>
      <c r="G26" s="20">
        <v>4881395</v>
      </c>
      <c r="H26" s="25">
        <v>0</v>
      </c>
      <c r="I26" s="22">
        <v>0</v>
      </c>
      <c r="J26" s="20">
        <v>2914692.71</v>
      </c>
      <c r="K26" s="20">
        <v>7300596.2800000003</v>
      </c>
      <c r="L26" s="23">
        <v>4254575.51</v>
      </c>
      <c r="M26" s="20">
        <v>0</v>
      </c>
      <c r="N26" s="18">
        <f t="shared" ref="N26:N33" si="10">SUM(B26:M26)</f>
        <v>41936191.530000001</v>
      </c>
    </row>
    <row r="27" spans="1:14">
      <c r="A27" s="28" t="s">
        <v>20</v>
      </c>
      <c r="B27" s="23">
        <v>0</v>
      </c>
      <c r="C27" s="23">
        <v>199685.5</v>
      </c>
      <c r="D27" s="23">
        <v>0</v>
      </c>
      <c r="E27" s="20">
        <v>0</v>
      </c>
      <c r="F27" s="23">
        <v>0</v>
      </c>
      <c r="G27" s="23">
        <v>0</v>
      </c>
      <c r="H27" s="20">
        <v>209965.66</v>
      </c>
      <c r="I27" s="20">
        <v>0</v>
      </c>
      <c r="J27" s="23">
        <v>0</v>
      </c>
      <c r="K27" s="19">
        <v>8448.7999999999993</v>
      </c>
      <c r="L27" s="20">
        <v>92057.7</v>
      </c>
      <c r="M27" s="23">
        <v>0</v>
      </c>
      <c r="N27" s="18">
        <f t="shared" si="10"/>
        <v>510157.66000000003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2">
        <v>0</v>
      </c>
      <c r="J28" s="23">
        <v>76936</v>
      </c>
      <c r="K28" s="19">
        <v>0</v>
      </c>
      <c r="L28" s="23">
        <v>0</v>
      </c>
      <c r="M28" s="23">
        <v>0</v>
      </c>
      <c r="N28" s="18">
        <f t="shared" si="10"/>
        <v>76936</v>
      </c>
    </row>
    <row r="29" spans="1:14">
      <c r="A29" s="28" t="s">
        <v>22</v>
      </c>
      <c r="B29" s="23">
        <v>0</v>
      </c>
      <c r="C29" s="23">
        <v>0</v>
      </c>
      <c r="D29" s="23">
        <v>0</v>
      </c>
      <c r="E29" s="23">
        <v>183054.22</v>
      </c>
      <c r="F29" s="23">
        <v>0</v>
      </c>
      <c r="G29" s="23">
        <v>0</v>
      </c>
      <c r="H29" s="25">
        <v>0</v>
      </c>
      <c r="I29" s="22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183054.22</v>
      </c>
    </row>
    <row r="30" spans="1:14">
      <c r="A30" s="28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707315.05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707315.05</v>
      </c>
    </row>
    <row r="31" spans="1:14">
      <c r="A31" s="28" t="s">
        <v>24</v>
      </c>
      <c r="B31" s="23">
        <v>0</v>
      </c>
      <c r="C31" s="23">
        <v>200113</v>
      </c>
      <c r="D31" s="23">
        <v>1099984.17</v>
      </c>
      <c r="E31" s="23">
        <v>408512.09</v>
      </c>
      <c r="F31" s="23">
        <v>658333</v>
      </c>
      <c r="G31" s="23">
        <v>618009.24</v>
      </c>
      <c r="H31" s="23">
        <v>350000</v>
      </c>
      <c r="I31" s="22">
        <v>568000</v>
      </c>
      <c r="J31" s="23">
        <v>536411</v>
      </c>
      <c r="K31" s="19">
        <v>583321.05000000005</v>
      </c>
      <c r="L31" s="23">
        <v>457667</v>
      </c>
      <c r="M31" s="23">
        <v>0</v>
      </c>
      <c r="N31" s="18">
        <f t="shared" si="10"/>
        <v>5480350.5499999998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5">
        <v>0</v>
      </c>
      <c r="I32" s="22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199572.8</v>
      </c>
      <c r="D33" s="23">
        <v>100111.2</v>
      </c>
      <c r="E33" s="23">
        <v>104654.2</v>
      </c>
      <c r="F33" s="23">
        <v>35919.199999999997</v>
      </c>
      <c r="G33" s="23">
        <v>836937.96</v>
      </c>
      <c r="H33" s="23">
        <v>0</v>
      </c>
      <c r="I33" s="25">
        <v>225380</v>
      </c>
      <c r="J33" s="23">
        <v>499182.78</v>
      </c>
      <c r="K33" s="19">
        <v>0</v>
      </c>
      <c r="L33" s="19">
        <v>74979.12</v>
      </c>
      <c r="M33" s="23">
        <v>0</v>
      </c>
      <c r="N33" s="18">
        <f t="shared" si="10"/>
        <v>2076737.2599999998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225000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199499.98</v>
      </c>
      <c r="F50" s="24">
        <f t="shared" si="17"/>
        <v>411345.11</v>
      </c>
      <c r="G50" s="24">
        <f t="shared" si="17"/>
        <v>58454.82</v>
      </c>
      <c r="H50" s="24">
        <f t="shared" si="17"/>
        <v>77939.75</v>
      </c>
      <c r="I50" s="24">
        <f t="shared" si="17"/>
        <v>159282.9</v>
      </c>
      <c r="J50" s="24">
        <f t="shared" si="17"/>
        <v>532100.53</v>
      </c>
      <c r="K50" s="30">
        <f>+K51+K52+K53+K54+K55+K57+K58+K59+K56</f>
        <v>3115741.35</v>
      </c>
      <c r="L50" s="24">
        <f t="shared" si="17"/>
        <v>0</v>
      </c>
      <c r="M50" s="24">
        <f t="shared" si="17"/>
        <v>0</v>
      </c>
      <c r="N50" s="24">
        <f t="shared" si="17"/>
        <v>4779364.4399999995</v>
      </c>
    </row>
    <row r="51" spans="1:14">
      <c r="A51" s="28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411345.11</v>
      </c>
      <c r="G51" s="23">
        <v>58454.82</v>
      </c>
      <c r="H51" s="25">
        <v>77939.75</v>
      </c>
      <c r="I51" s="22">
        <v>159282.9</v>
      </c>
      <c r="J51" s="23">
        <v>337695.53</v>
      </c>
      <c r="K51" s="19">
        <v>257821.36</v>
      </c>
      <c r="L51" s="23">
        <v>0</v>
      </c>
      <c r="M51" s="23">
        <v>0</v>
      </c>
      <c r="N51" s="18">
        <f t="shared" si="15"/>
        <v>1527539.4699999997</v>
      </c>
    </row>
    <row r="52" spans="1:14">
      <c r="A52" s="28" t="s">
        <v>45</v>
      </c>
      <c r="B52" s="23">
        <v>0</v>
      </c>
      <c r="C52" s="20">
        <v>0</v>
      </c>
      <c r="D52" s="20">
        <v>0</v>
      </c>
      <c r="E52" s="23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5"/>
        <v>0</v>
      </c>
    </row>
    <row r="53" spans="1:14">
      <c r="A53" s="28" t="s">
        <v>46</v>
      </c>
      <c r="B53" s="20">
        <v>0</v>
      </c>
      <c r="C53" s="23">
        <v>0</v>
      </c>
      <c r="D53" s="23">
        <v>0</v>
      </c>
      <c r="E53" s="20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3">
        <v>0</v>
      </c>
      <c r="C55" s="23">
        <v>0</v>
      </c>
      <c r="D55" s="23">
        <v>0</v>
      </c>
      <c r="E55" s="23">
        <v>199499.98</v>
      </c>
      <c r="F55" s="23">
        <v>0</v>
      </c>
      <c r="G55" s="23">
        <v>0</v>
      </c>
      <c r="H55" s="23">
        <v>0</v>
      </c>
      <c r="I55" s="23">
        <v>0</v>
      </c>
      <c r="J55" s="23">
        <v>194405</v>
      </c>
      <c r="K55" s="19">
        <v>2857919.99</v>
      </c>
      <c r="L55" s="23">
        <v>0</v>
      </c>
      <c r="M55" s="23">
        <v>0</v>
      </c>
      <c r="N55" s="18">
        <f t="shared" si="15"/>
        <v>3251824.97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4" t="s">
        <v>65</v>
      </c>
      <c r="B81" s="21">
        <f>+B7</f>
        <v>14242901</v>
      </c>
      <c r="C81" s="21">
        <f t="shared" ref="C81" si="32">+C7</f>
        <v>22622447.649999999</v>
      </c>
      <c r="D81" s="21">
        <f t="shared" ref="D81:M81" si="33">+D7</f>
        <v>19877664.859999999</v>
      </c>
      <c r="E81" s="21">
        <f t="shared" si="33"/>
        <v>13544280.700000001</v>
      </c>
      <c r="F81" s="21">
        <f>+F7</f>
        <v>18782369.109999999</v>
      </c>
      <c r="G81" s="21">
        <f t="shared" si="33"/>
        <v>27408423.630000003</v>
      </c>
      <c r="H81" s="21">
        <f t="shared" si="33"/>
        <v>12319891.460000001</v>
      </c>
      <c r="I81" s="21">
        <f t="shared" si="33"/>
        <v>12637337.59</v>
      </c>
      <c r="J81" s="21">
        <f t="shared" si="33"/>
        <v>17724692.510000002</v>
      </c>
      <c r="K81" s="21">
        <f t="shared" si="33"/>
        <v>25649486.550000001</v>
      </c>
      <c r="L81" s="21">
        <f t="shared" si="33"/>
        <v>30596092.579999998</v>
      </c>
      <c r="M81" s="21">
        <f t="shared" si="33"/>
        <v>0</v>
      </c>
      <c r="N81" s="21">
        <f>+N7</f>
        <v>215405587.63999999</v>
      </c>
    </row>
    <row r="82" spans="1:14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2023-12-04T15:00:33Z</cp:lastPrinted>
  <dcterms:created xsi:type="dcterms:W3CDTF">2021-07-29T18:58:50Z</dcterms:created>
  <dcterms:modified xsi:type="dcterms:W3CDTF">2023-12-05T15:29:17Z</dcterms:modified>
</cp:coreProperties>
</file>