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40" windowHeight="11160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Aprobado'!$A$1:$C$91</definedName>
    <definedName name="_xlnm.Print_Area" localSheetId="1">'P2 Presupuesto Aprobado-Ejec '!$A$1:$P$82</definedName>
    <definedName name="_xlnm.Print_Area" localSheetId="2">'P3 Ejecucion '!$A$1:$N$86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2"/>
  <c r="O15"/>
  <c r="O25"/>
  <c r="O35"/>
  <c r="O44"/>
  <c r="O51"/>
  <c r="O61"/>
  <c r="O66"/>
  <c r="O69"/>
  <c r="O74"/>
  <c r="O73" s="1"/>
  <c r="O77"/>
  <c r="O80"/>
  <c r="P52"/>
  <c r="N80"/>
  <c r="N77"/>
  <c r="N74"/>
  <c r="N73" s="1"/>
  <c r="N69"/>
  <c r="N66"/>
  <c r="N61"/>
  <c r="N51"/>
  <c r="N44"/>
  <c r="N35"/>
  <c r="N25"/>
  <c r="N15"/>
  <c r="N9"/>
  <c r="K79" i="3"/>
  <c r="K76"/>
  <c r="K73"/>
  <c r="K72" s="1"/>
  <c r="K68"/>
  <c r="K65"/>
  <c r="K60"/>
  <c r="K50"/>
  <c r="K43"/>
  <c r="K34"/>
  <c r="K24"/>
  <c r="K14"/>
  <c r="K8"/>
  <c r="C80" i="1"/>
  <c r="C77"/>
  <c r="C74"/>
  <c r="C73" s="1"/>
  <c r="C69"/>
  <c r="C66"/>
  <c r="C61"/>
  <c r="C51"/>
  <c r="C25"/>
  <c r="C15"/>
  <c r="C80" i="2"/>
  <c r="C77"/>
  <c r="C74"/>
  <c r="C73" s="1"/>
  <c r="C69"/>
  <c r="C66"/>
  <c r="C61"/>
  <c r="C51"/>
  <c r="C25"/>
  <c r="C15"/>
  <c r="M51"/>
  <c r="J14" i="3"/>
  <c r="C79"/>
  <c r="C76"/>
  <c r="C73"/>
  <c r="C68"/>
  <c r="C65"/>
  <c r="C60"/>
  <c r="C50"/>
  <c r="C43"/>
  <c r="C34"/>
  <c r="C24"/>
  <c r="C14"/>
  <c r="C8"/>
  <c r="E9" i="2"/>
  <c r="B14" i="3"/>
  <c r="B24"/>
  <c r="B80" i="2"/>
  <c r="B77"/>
  <c r="B74"/>
  <c r="B73" s="1"/>
  <c r="B69"/>
  <c r="B66"/>
  <c r="B61"/>
  <c r="B51"/>
  <c r="B25"/>
  <c r="B15"/>
  <c r="B9"/>
  <c r="K7" i="3" l="1"/>
  <c r="K81" s="1"/>
  <c r="N8" i="2"/>
  <c r="N82" s="1"/>
  <c r="O8"/>
  <c r="O82" s="1"/>
  <c r="B8"/>
  <c r="B82" s="1"/>
  <c r="C7" i="3"/>
  <c r="C81" s="1"/>
  <c r="C72"/>
  <c r="N51"/>
  <c r="N52"/>
  <c r="N53"/>
  <c r="N54"/>
  <c r="N55"/>
  <c r="N56"/>
  <c r="N57"/>
  <c r="N58"/>
  <c r="N59"/>
  <c r="N61"/>
  <c r="N62"/>
  <c r="N63"/>
  <c r="N64"/>
  <c r="N66"/>
  <c r="N67"/>
  <c r="N69"/>
  <c r="N70"/>
  <c r="N71"/>
  <c r="N74"/>
  <c r="N75"/>
  <c r="N77"/>
  <c r="N78"/>
  <c r="N80"/>
  <c r="N79" s="1"/>
  <c r="N45"/>
  <c r="N46"/>
  <c r="N47"/>
  <c r="N48"/>
  <c r="N49"/>
  <c r="N44"/>
  <c r="N38"/>
  <c r="N36"/>
  <c r="N37"/>
  <c r="N39"/>
  <c r="N40"/>
  <c r="N41"/>
  <c r="N42"/>
  <c r="N35"/>
  <c r="N26"/>
  <c r="N27"/>
  <c r="N28"/>
  <c r="N29"/>
  <c r="N30"/>
  <c r="N31"/>
  <c r="N32"/>
  <c r="N33"/>
  <c r="N25"/>
  <c r="N16"/>
  <c r="N17"/>
  <c r="N18"/>
  <c r="N19"/>
  <c r="N20"/>
  <c r="N21"/>
  <c r="N22"/>
  <c r="N23"/>
  <c r="N15"/>
  <c r="N10"/>
  <c r="N11"/>
  <c r="N12"/>
  <c r="N13"/>
  <c r="N9"/>
  <c r="D68"/>
  <c r="D24"/>
  <c r="D79"/>
  <c r="E79"/>
  <c r="F79"/>
  <c r="G79"/>
  <c r="H79"/>
  <c r="I79"/>
  <c r="J79"/>
  <c r="L79"/>
  <c r="M79"/>
  <c r="D76"/>
  <c r="E76"/>
  <c r="F76"/>
  <c r="G76"/>
  <c r="H76"/>
  <c r="I76"/>
  <c r="J76"/>
  <c r="L76"/>
  <c r="M76"/>
  <c r="D73"/>
  <c r="E73"/>
  <c r="F73"/>
  <c r="G73"/>
  <c r="H73"/>
  <c r="I73"/>
  <c r="J73"/>
  <c r="L73"/>
  <c r="L72" s="1"/>
  <c r="M73"/>
  <c r="E68"/>
  <c r="F68"/>
  <c r="G68"/>
  <c r="H68"/>
  <c r="I68"/>
  <c r="J68"/>
  <c r="L68"/>
  <c r="M68"/>
  <c r="D65"/>
  <c r="E65"/>
  <c r="F65"/>
  <c r="G65"/>
  <c r="H65"/>
  <c r="I65"/>
  <c r="J65"/>
  <c r="L65"/>
  <c r="M65"/>
  <c r="D60"/>
  <c r="E60"/>
  <c r="F60"/>
  <c r="G60"/>
  <c r="H60"/>
  <c r="I60"/>
  <c r="J60"/>
  <c r="L60"/>
  <c r="M60"/>
  <c r="D50"/>
  <c r="E50"/>
  <c r="F50"/>
  <c r="G50"/>
  <c r="H50"/>
  <c r="I50"/>
  <c r="J50"/>
  <c r="L50"/>
  <c r="M50"/>
  <c r="D43"/>
  <c r="E43"/>
  <c r="F43"/>
  <c r="G43"/>
  <c r="H43"/>
  <c r="I43"/>
  <c r="J43"/>
  <c r="L43"/>
  <c r="M43"/>
  <c r="D34"/>
  <c r="E34"/>
  <c r="F34"/>
  <c r="G34"/>
  <c r="H34"/>
  <c r="I34"/>
  <c r="J34"/>
  <c r="L34"/>
  <c r="M34"/>
  <c r="E24"/>
  <c r="F24"/>
  <c r="G24"/>
  <c r="H24"/>
  <c r="I24"/>
  <c r="J24"/>
  <c r="L24"/>
  <c r="M24"/>
  <c r="D14"/>
  <c r="E14"/>
  <c r="F14"/>
  <c r="G14"/>
  <c r="H14"/>
  <c r="I14"/>
  <c r="L14"/>
  <c r="M14"/>
  <c r="D8"/>
  <c r="E8"/>
  <c r="F8"/>
  <c r="G8"/>
  <c r="H8"/>
  <c r="I8"/>
  <c r="J8"/>
  <c r="L8"/>
  <c r="M8"/>
  <c r="B79"/>
  <c r="B76"/>
  <c r="B73"/>
  <c r="B68"/>
  <c r="B65"/>
  <c r="B60"/>
  <c r="B50"/>
  <c r="B43"/>
  <c r="B34"/>
  <c r="B8"/>
  <c r="B15" i="1"/>
  <c r="C9"/>
  <c r="B9"/>
  <c r="P16" i="2"/>
  <c r="P17"/>
  <c r="P18"/>
  <c r="P19"/>
  <c r="P20"/>
  <c r="P21"/>
  <c r="P22"/>
  <c r="P23"/>
  <c r="P26"/>
  <c r="P27"/>
  <c r="P28"/>
  <c r="P29"/>
  <c r="P30"/>
  <c r="P31"/>
  <c r="P32"/>
  <c r="P33"/>
  <c r="P36"/>
  <c r="P37"/>
  <c r="P38"/>
  <c r="P39"/>
  <c r="P40"/>
  <c r="P41"/>
  <c r="P42"/>
  <c r="P43"/>
  <c r="P45"/>
  <c r="P46"/>
  <c r="P47"/>
  <c r="P48"/>
  <c r="P49"/>
  <c r="P50"/>
  <c r="P53"/>
  <c r="P54"/>
  <c r="P55"/>
  <c r="P56"/>
  <c r="P57"/>
  <c r="P58"/>
  <c r="P59"/>
  <c r="P60"/>
  <c r="P62"/>
  <c r="P63"/>
  <c r="P64"/>
  <c r="P65"/>
  <c r="P67"/>
  <c r="P68"/>
  <c r="P70"/>
  <c r="P69" s="1"/>
  <c r="P71"/>
  <c r="P72"/>
  <c r="P75"/>
  <c r="P76"/>
  <c r="P78"/>
  <c r="P79"/>
  <c r="P81"/>
  <c r="P80" s="1"/>
  <c r="P13"/>
  <c r="P12"/>
  <c r="P11"/>
  <c r="P14"/>
  <c r="P10"/>
  <c r="M80"/>
  <c r="M77"/>
  <c r="M74"/>
  <c r="M69"/>
  <c r="M66"/>
  <c r="M61"/>
  <c r="M44"/>
  <c r="M35"/>
  <c r="M25"/>
  <c r="M15"/>
  <c r="M9"/>
  <c r="L80"/>
  <c r="L77"/>
  <c r="L74"/>
  <c r="L69"/>
  <c r="L66"/>
  <c r="L61"/>
  <c r="L51"/>
  <c r="L44"/>
  <c r="L35"/>
  <c r="L25"/>
  <c r="L15"/>
  <c r="L9"/>
  <c r="K80"/>
  <c r="K77"/>
  <c r="K74"/>
  <c r="K69"/>
  <c r="K66"/>
  <c r="K61"/>
  <c r="K51"/>
  <c r="K44"/>
  <c r="K35"/>
  <c r="K25"/>
  <c r="K15"/>
  <c r="K9"/>
  <c r="J80"/>
  <c r="J77"/>
  <c r="J74"/>
  <c r="J69"/>
  <c r="J66"/>
  <c r="J61"/>
  <c r="J51"/>
  <c r="J44"/>
  <c r="J35"/>
  <c r="J25"/>
  <c r="J15"/>
  <c r="J9"/>
  <c r="I9"/>
  <c r="I80"/>
  <c r="I77"/>
  <c r="I74"/>
  <c r="I69"/>
  <c r="I66"/>
  <c r="I61"/>
  <c r="I51"/>
  <c r="I44"/>
  <c r="I35"/>
  <c r="I25"/>
  <c r="I15"/>
  <c r="H80"/>
  <c r="H77"/>
  <c r="H74"/>
  <c r="H69"/>
  <c r="H66"/>
  <c r="H61"/>
  <c r="H51"/>
  <c r="H44"/>
  <c r="H35"/>
  <c r="H25"/>
  <c r="H15"/>
  <c r="H9"/>
  <c r="G80"/>
  <c r="G77"/>
  <c r="G74"/>
  <c r="G69"/>
  <c r="G66"/>
  <c r="G61"/>
  <c r="G51"/>
  <c r="G44"/>
  <c r="G35"/>
  <c r="G25"/>
  <c r="G15"/>
  <c r="G9"/>
  <c r="F80"/>
  <c r="F77"/>
  <c r="F74"/>
  <c r="F69"/>
  <c r="F66"/>
  <c r="F61"/>
  <c r="F51"/>
  <c r="F44"/>
  <c r="F35"/>
  <c r="F25"/>
  <c r="F15"/>
  <c r="F9"/>
  <c r="E80"/>
  <c r="E77"/>
  <c r="E74"/>
  <c r="E69"/>
  <c r="E66"/>
  <c r="E61"/>
  <c r="E51"/>
  <c r="E44"/>
  <c r="E35"/>
  <c r="E25"/>
  <c r="E15"/>
  <c r="D77"/>
  <c r="D74"/>
  <c r="D69"/>
  <c r="D66"/>
  <c r="D61"/>
  <c r="D51"/>
  <c r="D44"/>
  <c r="D35"/>
  <c r="D25"/>
  <c r="D15"/>
  <c r="D9"/>
  <c r="C9"/>
  <c r="P9" l="1"/>
  <c r="P77"/>
  <c r="P51"/>
  <c r="P74"/>
  <c r="P73" s="1"/>
  <c r="P66"/>
  <c r="P44"/>
  <c r="P35"/>
  <c r="E73"/>
  <c r="E8" s="1"/>
  <c r="E82" s="1"/>
  <c r="P61"/>
  <c r="M73"/>
  <c r="M8" s="1"/>
  <c r="M82" s="1"/>
  <c r="P25"/>
  <c r="G72" i="3"/>
  <c r="G7" s="1"/>
  <c r="G81" s="1"/>
  <c r="N76"/>
  <c r="N73"/>
  <c r="F72"/>
  <c r="E72"/>
  <c r="H72"/>
  <c r="D72"/>
  <c r="D7" s="1"/>
  <c r="D81" s="1"/>
  <c r="N24"/>
  <c r="N43"/>
  <c r="N68"/>
  <c r="N65"/>
  <c r="N60"/>
  <c r="N50"/>
  <c r="M72"/>
  <c r="M7" s="1"/>
  <c r="M81" s="1"/>
  <c r="I72"/>
  <c r="I7" s="1"/>
  <c r="I81" s="1"/>
  <c r="N34"/>
  <c r="J72"/>
  <c r="N14"/>
  <c r="P15" i="2"/>
  <c r="N8" i="3"/>
  <c r="J7"/>
  <c r="J81" s="1"/>
  <c r="H7"/>
  <c r="H81" s="1"/>
  <c r="L7"/>
  <c r="L81" s="1"/>
  <c r="F7"/>
  <c r="F81" s="1"/>
  <c r="E7"/>
  <c r="E81" s="1"/>
  <c r="B72"/>
  <c r="B7" s="1"/>
  <c r="B81" s="1"/>
  <c r="L73" i="2"/>
  <c r="L8" s="1"/>
  <c r="L82" s="1"/>
  <c r="K73"/>
  <c r="K8" s="1"/>
  <c r="K82" s="1"/>
  <c r="J73"/>
  <c r="J8" s="1"/>
  <c r="J82" s="1"/>
  <c r="I73"/>
  <c r="I8" s="1"/>
  <c r="I82" s="1"/>
  <c r="H73"/>
  <c r="H8" s="1"/>
  <c r="H82" s="1"/>
  <c r="G73"/>
  <c r="G8" s="1"/>
  <c r="G82" s="1"/>
  <c r="F73"/>
  <c r="F8" s="1"/>
  <c r="F82" s="1"/>
  <c r="C8"/>
  <c r="C82" s="1"/>
  <c r="N72" i="3" l="1"/>
  <c r="N7" s="1"/>
  <c r="N81" s="1"/>
  <c r="C8" i="1"/>
  <c r="B80"/>
  <c r="B77"/>
  <c r="B74"/>
  <c r="B73" s="1"/>
  <c r="B69"/>
  <c r="B66"/>
  <c r="B61"/>
  <c r="B51"/>
  <c r="B25"/>
  <c r="B8" l="1"/>
  <c r="B82" s="1"/>
  <c r="C82"/>
  <c r="D80" i="2" l="1"/>
  <c r="D73" s="1"/>
  <c r="D8" s="1"/>
  <c r="D82" l="1"/>
  <c r="P8"/>
  <c r="P8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<sst xmlns="http://schemas.openxmlformats.org/spreadsheetml/2006/main" count="286" uniqueCount="111">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</sst>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3" fillId="2" borderId="2" xfId="0" applyFont="1" applyFill="1" applyBorder="1" applyAlignment="1">
      <alignment vertical="center"/>
    </xf>
    <xf numFmtId="4" fontId="0" fillId="0" borderId="0" xfId="0" applyNumberFormat="1" applyFont="1"/>
    <xf numFmtId="0" fontId="11" fillId="0" borderId="16" xfId="0" applyFont="1" applyFill="1" applyBorder="1" applyAlignment="1">
      <alignment horizontal="left" indent="2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0</xdr:row>
      <xdr:rowOff>142875</xdr:rowOff>
    </xdr:from>
    <xdr:to>
      <xdr:col>3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0</xdr:colOff>
      <xdr:row>0</xdr:row>
      <xdr:rowOff>161925</xdr:rowOff>
    </xdr:from>
    <xdr:to>
      <xdr:col>0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45867</xdr:rowOff>
    </xdr:from>
    <xdr:to>
      <xdr:col>0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464820</xdr:colOff>
      <xdr:row>0</xdr:row>
      <xdr:rowOff>139723</xdr:rowOff>
    </xdr:from>
    <xdr:to>
      <xdr:col>2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2735633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1"/>
  <sheetViews>
    <sheetView showGridLines="0" view="pageBreakPreview" topLeftCell="A70" zoomScaleSheetLayoutView="100" workbookViewId="0">
      <selection activeCell="A90" sqref="A90"/>
    </sheetView>
  </sheetViews>
  <sheetFormatPr baseColWidth="10" defaultColWidth="11.42578125" defaultRowHeight="15"/>
  <cols>
    <col min="1" max="1" width="87.7109375" customWidth="1"/>
    <col min="2" max="2" width="17.5703125" customWidth="1"/>
    <col min="3" max="3" width="16.7109375" customWidth="1"/>
  </cols>
  <sheetData>
    <row r="1" spans="1:13" ht="25.15" customHeight="1">
      <c r="A1" s="47" t="s">
        <v>99</v>
      </c>
      <c r="B1" s="47"/>
      <c r="C1" s="47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1" customHeight="1">
      <c r="A2" s="47" t="s">
        <v>98</v>
      </c>
      <c r="B2" s="47"/>
      <c r="C2" s="47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15.75">
      <c r="A3" s="47">
        <v>2023</v>
      </c>
      <c r="B3" s="47"/>
      <c r="C3" s="47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15.75" customHeight="1">
      <c r="A4" s="48" t="s">
        <v>76</v>
      </c>
      <c r="B4" s="49"/>
      <c r="C4" s="49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5.75" customHeight="1">
      <c r="A5" s="48" t="s">
        <v>77</v>
      </c>
      <c r="B5" s="49"/>
      <c r="C5" s="49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" customHeight="1">
      <c r="A6" s="50" t="s">
        <v>66</v>
      </c>
      <c r="B6" s="51" t="s">
        <v>94</v>
      </c>
      <c r="C6" s="51" t="s">
        <v>93</v>
      </c>
    </row>
    <row r="7" spans="1:13" ht="28.15" customHeight="1">
      <c r="A7" s="50"/>
      <c r="B7" s="52"/>
      <c r="C7" s="52"/>
    </row>
    <row r="8" spans="1:13">
      <c r="A8" s="1" t="s">
        <v>0</v>
      </c>
      <c r="B8" s="11">
        <f>B9+B15+B25+B35+B44+B51+B61</f>
        <v>239151602</v>
      </c>
      <c r="C8" s="11">
        <f>C9+C15+C25+C35+C44+C51+C61</f>
        <v>0</v>
      </c>
    </row>
    <row r="9" spans="1:13">
      <c r="A9" s="2" t="s">
        <v>1</v>
      </c>
      <c r="B9" s="12">
        <f>B10+B11+B12+B13+B14</f>
        <v>133146209</v>
      </c>
      <c r="C9" s="12">
        <f>C10+C11+C12+C13+C14</f>
        <v>0</v>
      </c>
    </row>
    <row r="10" spans="1:13">
      <c r="A10" s="3" t="s">
        <v>2</v>
      </c>
      <c r="B10" s="13">
        <v>114730204</v>
      </c>
      <c r="C10" s="13">
        <v>0</v>
      </c>
    </row>
    <row r="11" spans="1:13">
      <c r="A11" s="3" t="s">
        <v>3</v>
      </c>
      <c r="B11" s="13">
        <v>5832596</v>
      </c>
      <c r="C11" s="13">
        <v>0</v>
      </c>
    </row>
    <row r="12" spans="1:13">
      <c r="A12" s="3" t="s">
        <v>4</v>
      </c>
      <c r="B12" s="13">
        <v>50000</v>
      </c>
      <c r="C12" s="13">
        <v>0</v>
      </c>
    </row>
    <row r="13" spans="1:13">
      <c r="A13" s="3" t="s">
        <v>5</v>
      </c>
      <c r="B13" s="13">
        <v>0</v>
      </c>
      <c r="C13" s="13">
        <v>0</v>
      </c>
    </row>
    <row r="14" spans="1:13">
      <c r="A14" s="3" t="s">
        <v>6</v>
      </c>
      <c r="B14" s="13">
        <v>12533409</v>
      </c>
      <c r="C14" s="13">
        <v>0</v>
      </c>
    </row>
    <row r="15" spans="1:13">
      <c r="A15" s="2" t="s">
        <v>7</v>
      </c>
      <c r="B15" s="12">
        <f>B16+B17+B18+B19+B21+B20+B22+B23+B24</f>
        <v>50840834</v>
      </c>
      <c r="C15" s="12">
        <f>C16+C17+C18+C19+C21+C20+C22+C23+C24</f>
        <v>0</v>
      </c>
    </row>
    <row r="16" spans="1:13">
      <c r="A16" s="3" t="s">
        <v>8</v>
      </c>
      <c r="B16" s="13">
        <v>6440000</v>
      </c>
      <c r="C16" s="13">
        <v>0</v>
      </c>
    </row>
    <row r="17" spans="1:3">
      <c r="A17" s="3" t="s">
        <v>9</v>
      </c>
      <c r="B17" s="13">
        <v>2511410</v>
      </c>
      <c r="C17" s="13">
        <v>0</v>
      </c>
    </row>
    <row r="18" spans="1:3">
      <c r="A18" s="3" t="s">
        <v>10</v>
      </c>
      <c r="B18" s="13">
        <v>2400000</v>
      </c>
      <c r="C18" s="13">
        <v>0</v>
      </c>
    </row>
    <row r="19" spans="1:3">
      <c r="A19" s="3" t="s">
        <v>11</v>
      </c>
      <c r="B19" s="13">
        <v>0</v>
      </c>
      <c r="C19" s="13">
        <v>0</v>
      </c>
    </row>
    <row r="20" spans="1:3">
      <c r="A20" s="3" t="s">
        <v>12</v>
      </c>
      <c r="B20" s="13">
        <v>5734000</v>
      </c>
      <c r="C20" s="13">
        <v>0</v>
      </c>
    </row>
    <row r="21" spans="1:3">
      <c r="A21" s="3" t="s">
        <v>13</v>
      </c>
      <c r="B21" s="13">
        <v>976373</v>
      </c>
      <c r="C21" s="13">
        <v>0</v>
      </c>
    </row>
    <row r="22" spans="1:3">
      <c r="A22" s="3" t="s">
        <v>14</v>
      </c>
      <c r="B22" s="13">
        <v>5840000</v>
      </c>
      <c r="C22" s="13">
        <v>0</v>
      </c>
    </row>
    <row r="23" spans="1:3">
      <c r="A23" s="3" t="s">
        <v>15</v>
      </c>
      <c r="B23" s="13">
        <v>23224051</v>
      </c>
      <c r="C23" s="13">
        <v>0</v>
      </c>
    </row>
    <row r="24" spans="1:3">
      <c r="A24" s="3" t="s">
        <v>16</v>
      </c>
      <c r="B24" s="13">
        <v>3715000</v>
      </c>
      <c r="C24" s="13">
        <v>0</v>
      </c>
    </row>
    <row r="25" spans="1:3">
      <c r="A25" s="2" t="s">
        <v>17</v>
      </c>
      <c r="B25" s="12">
        <f>B26+B27+B28+B29+B30+B31+B32+B33+B34</f>
        <v>49394559</v>
      </c>
      <c r="C25" s="12">
        <f>C26+C27+C28+C29+C30+C31+C32+C33+C34</f>
        <v>0</v>
      </c>
    </row>
    <row r="26" spans="1:3">
      <c r="A26" s="3" t="s">
        <v>18</v>
      </c>
      <c r="B26" s="13">
        <v>350000</v>
      </c>
      <c r="C26" s="13">
        <v>0</v>
      </c>
    </row>
    <row r="27" spans="1:3">
      <c r="A27" s="3" t="s">
        <v>19</v>
      </c>
      <c r="B27" s="13">
        <v>35099914</v>
      </c>
      <c r="C27" s="13">
        <v>0</v>
      </c>
    </row>
    <row r="28" spans="1:3">
      <c r="A28" s="3" t="s">
        <v>20</v>
      </c>
      <c r="B28" s="13">
        <v>771100</v>
      </c>
      <c r="C28" s="13">
        <v>0</v>
      </c>
    </row>
    <row r="29" spans="1:3">
      <c r="A29" s="3" t="s">
        <v>21</v>
      </c>
      <c r="B29" s="13">
        <v>10000</v>
      </c>
      <c r="C29" s="13">
        <v>0</v>
      </c>
    </row>
    <row r="30" spans="1:3">
      <c r="A30" s="3" t="s">
        <v>22</v>
      </c>
      <c r="B30" s="13">
        <v>423300</v>
      </c>
      <c r="C30" s="13">
        <v>0</v>
      </c>
    </row>
    <row r="31" spans="1:3">
      <c r="A31" s="3" t="s">
        <v>23</v>
      </c>
      <c r="B31" s="13">
        <v>4384563</v>
      </c>
      <c r="C31" s="13">
        <v>0</v>
      </c>
    </row>
    <row r="32" spans="1:3">
      <c r="A32" s="3" t="s">
        <v>24</v>
      </c>
      <c r="B32" s="13">
        <v>5905000</v>
      </c>
      <c r="C32" s="13">
        <v>0</v>
      </c>
    </row>
    <row r="33" spans="1:3">
      <c r="A33" s="3" t="s">
        <v>25</v>
      </c>
      <c r="B33" s="13">
        <v>0</v>
      </c>
      <c r="C33" s="13">
        <v>0</v>
      </c>
    </row>
    <row r="34" spans="1:3">
      <c r="A34" s="3" t="s">
        <v>26</v>
      </c>
      <c r="B34" s="13">
        <v>2450682</v>
      </c>
      <c r="C34" s="13">
        <v>0</v>
      </c>
    </row>
    <row r="35" spans="1:3">
      <c r="A35" s="2" t="s">
        <v>27</v>
      </c>
      <c r="B35" s="12">
        <v>0</v>
      </c>
      <c r="C35" s="12">
        <v>0</v>
      </c>
    </row>
    <row r="36" spans="1:3">
      <c r="A36" s="3" t="s">
        <v>28</v>
      </c>
      <c r="B36" s="13">
        <v>0</v>
      </c>
      <c r="C36" s="13">
        <v>0</v>
      </c>
    </row>
    <row r="37" spans="1:3">
      <c r="A37" s="3" t="s">
        <v>29</v>
      </c>
      <c r="B37" s="13">
        <v>0</v>
      </c>
      <c r="C37" s="13">
        <v>0</v>
      </c>
    </row>
    <row r="38" spans="1:3">
      <c r="A38" s="3" t="s">
        <v>30</v>
      </c>
      <c r="B38" s="13">
        <v>0</v>
      </c>
      <c r="C38" s="13">
        <v>0</v>
      </c>
    </row>
    <row r="39" spans="1:3">
      <c r="A39" s="3" t="s">
        <v>31</v>
      </c>
      <c r="B39" s="13">
        <v>0</v>
      </c>
      <c r="C39" s="13">
        <v>0</v>
      </c>
    </row>
    <row r="40" spans="1:3">
      <c r="A40" s="3" t="s">
        <v>32</v>
      </c>
      <c r="B40" s="13">
        <v>0</v>
      </c>
      <c r="C40" s="13">
        <v>0</v>
      </c>
    </row>
    <row r="41" spans="1:3">
      <c r="A41" s="3" t="s">
        <v>33</v>
      </c>
      <c r="B41" s="13">
        <v>0</v>
      </c>
      <c r="C41" s="13">
        <v>0</v>
      </c>
    </row>
    <row r="42" spans="1:3">
      <c r="A42" s="3" t="s">
        <v>34</v>
      </c>
      <c r="B42" s="13">
        <v>0</v>
      </c>
      <c r="C42" s="13">
        <v>0</v>
      </c>
    </row>
    <row r="43" spans="1:3">
      <c r="A43" s="3" t="s">
        <v>35</v>
      </c>
      <c r="B43" s="13">
        <v>0</v>
      </c>
      <c r="C43" s="13">
        <v>0</v>
      </c>
    </row>
    <row r="44" spans="1:3">
      <c r="A44" s="2" t="s">
        <v>36</v>
      </c>
      <c r="B44" s="12">
        <v>0</v>
      </c>
      <c r="C44" s="12">
        <v>0</v>
      </c>
    </row>
    <row r="45" spans="1:3">
      <c r="A45" s="3" t="s">
        <v>37</v>
      </c>
      <c r="B45" s="13">
        <v>0</v>
      </c>
      <c r="C45" s="13">
        <v>0</v>
      </c>
    </row>
    <row r="46" spans="1:3">
      <c r="A46" s="3" t="s">
        <v>38</v>
      </c>
      <c r="B46" s="13">
        <v>0</v>
      </c>
      <c r="C46" s="13">
        <v>0</v>
      </c>
    </row>
    <row r="47" spans="1:3">
      <c r="A47" s="3" t="s">
        <v>39</v>
      </c>
      <c r="B47" s="13">
        <v>0</v>
      </c>
      <c r="C47" s="13">
        <v>0</v>
      </c>
    </row>
    <row r="48" spans="1:3">
      <c r="A48" s="3" t="s">
        <v>40</v>
      </c>
      <c r="B48" s="13">
        <v>0</v>
      </c>
      <c r="C48" s="13">
        <v>0</v>
      </c>
    </row>
    <row r="49" spans="1:3">
      <c r="A49" s="3" t="s">
        <v>41</v>
      </c>
      <c r="B49" s="13">
        <v>0</v>
      </c>
      <c r="C49" s="13">
        <v>0</v>
      </c>
    </row>
    <row r="50" spans="1:3">
      <c r="A50" s="3" t="s">
        <v>42</v>
      </c>
      <c r="B50" s="13">
        <v>0</v>
      </c>
      <c r="C50" s="13">
        <v>0</v>
      </c>
    </row>
    <row r="51" spans="1:3">
      <c r="A51" s="2" t="s">
        <v>43</v>
      </c>
      <c r="B51" s="12">
        <f>B52+B53+B54+B55+B56+B57+B58+B59+B60</f>
        <v>5770000</v>
      </c>
      <c r="C51" s="12">
        <f>C52+C53+C54+C55+C56+C57+C58+C59+C60</f>
        <v>0</v>
      </c>
    </row>
    <row r="52" spans="1:3">
      <c r="A52" s="3" t="s">
        <v>44</v>
      </c>
      <c r="B52" s="13">
        <v>1735000</v>
      </c>
      <c r="C52" s="13">
        <v>0</v>
      </c>
    </row>
    <row r="53" spans="1:3">
      <c r="A53" s="3" t="s">
        <v>45</v>
      </c>
      <c r="B53" s="13">
        <v>350000</v>
      </c>
      <c r="C53" s="13">
        <v>0</v>
      </c>
    </row>
    <row r="54" spans="1:3">
      <c r="A54" s="3" t="s">
        <v>46</v>
      </c>
      <c r="B54" s="13">
        <v>10000</v>
      </c>
      <c r="C54" s="13">
        <v>0</v>
      </c>
    </row>
    <row r="55" spans="1:3">
      <c r="A55" s="3" t="s">
        <v>47</v>
      </c>
      <c r="B55" s="13">
        <v>0</v>
      </c>
      <c r="C55" s="13">
        <v>0</v>
      </c>
    </row>
    <row r="56" spans="1:3">
      <c r="A56" s="3" t="s">
        <v>48</v>
      </c>
      <c r="B56" s="13">
        <v>3575000</v>
      </c>
      <c r="C56" s="13">
        <v>0</v>
      </c>
    </row>
    <row r="57" spans="1:3">
      <c r="A57" s="3" t="s">
        <v>49</v>
      </c>
      <c r="B57" s="13">
        <v>100000</v>
      </c>
      <c r="C57" s="13">
        <v>0</v>
      </c>
    </row>
    <row r="58" spans="1:3">
      <c r="A58" s="3" t="s">
        <v>50</v>
      </c>
      <c r="B58" s="13">
        <v>0</v>
      </c>
      <c r="C58" s="13">
        <v>0</v>
      </c>
    </row>
    <row r="59" spans="1:3">
      <c r="A59" s="3" t="s">
        <v>51</v>
      </c>
      <c r="B59" s="13">
        <v>0</v>
      </c>
      <c r="C59" s="13">
        <v>0</v>
      </c>
    </row>
    <row r="60" spans="1:3">
      <c r="A60" s="3" t="s">
        <v>52</v>
      </c>
      <c r="B60" s="13">
        <v>0</v>
      </c>
      <c r="C60" s="13">
        <v>0</v>
      </c>
    </row>
    <row r="61" spans="1:3">
      <c r="A61" s="2" t="s">
        <v>53</v>
      </c>
      <c r="B61" s="12">
        <f>B62+B63+B64+B65</f>
        <v>0</v>
      </c>
      <c r="C61" s="12">
        <f>C62+C63+C64+C65</f>
        <v>0</v>
      </c>
    </row>
    <row r="62" spans="1:3">
      <c r="A62" s="3" t="s">
        <v>54</v>
      </c>
      <c r="B62" s="13">
        <v>0</v>
      </c>
      <c r="C62" s="13">
        <v>0</v>
      </c>
    </row>
    <row r="63" spans="1:3">
      <c r="A63" s="3" t="s">
        <v>55</v>
      </c>
      <c r="B63" s="13">
        <v>0</v>
      </c>
      <c r="C63" s="13">
        <v>0</v>
      </c>
    </row>
    <row r="64" spans="1:3">
      <c r="A64" s="3" t="s">
        <v>56</v>
      </c>
      <c r="B64" s="13">
        <v>0</v>
      </c>
      <c r="C64" s="13">
        <v>0</v>
      </c>
    </row>
    <row r="65" spans="1:3">
      <c r="A65" s="3" t="s">
        <v>57</v>
      </c>
      <c r="B65" s="13">
        <v>0</v>
      </c>
      <c r="C65" s="13">
        <v>0</v>
      </c>
    </row>
    <row r="66" spans="1:3">
      <c r="A66" s="2" t="s">
        <v>58</v>
      </c>
      <c r="B66" s="12">
        <f>B67+B68</f>
        <v>0</v>
      </c>
      <c r="C66" s="12">
        <f>C67+C68</f>
        <v>0</v>
      </c>
    </row>
    <row r="67" spans="1:3">
      <c r="A67" s="3" t="s">
        <v>59</v>
      </c>
      <c r="B67" s="13">
        <v>0</v>
      </c>
      <c r="C67" s="13">
        <v>0</v>
      </c>
    </row>
    <row r="68" spans="1:3">
      <c r="A68" s="3" t="s">
        <v>60</v>
      </c>
      <c r="B68" s="13">
        <v>0</v>
      </c>
      <c r="C68" s="13">
        <v>0</v>
      </c>
    </row>
    <row r="69" spans="1:3">
      <c r="A69" s="2" t="s">
        <v>61</v>
      </c>
      <c r="B69" s="12">
        <f>B70+B71+B72</f>
        <v>0</v>
      </c>
      <c r="C69" s="12">
        <f>C70+C71+C72</f>
        <v>0</v>
      </c>
    </row>
    <row r="70" spans="1:3">
      <c r="A70" s="3" t="s">
        <v>62</v>
      </c>
      <c r="B70" s="13">
        <v>0</v>
      </c>
      <c r="C70" s="13">
        <v>0</v>
      </c>
    </row>
    <row r="71" spans="1:3">
      <c r="A71" s="3" t="s">
        <v>63</v>
      </c>
      <c r="B71" s="13">
        <v>0</v>
      </c>
      <c r="C71" s="13">
        <v>0</v>
      </c>
    </row>
    <row r="72" spans="1:3">
      <c r="A72" s="3" t="s">
        <v>64</v>
      </c>
      <c r="B72" s="13">
        <v>0</v>
      </c>
      <c r="C72" s="13">
        <v>0</v>
      </c>
    </row>
    <row r="73" spans="1:3">
      <c r="A73" s="1" t="s">
        <v>67</v>
      </c>
      <c r="B73" s="11">
        <f>B74</f>
        <v>0</v>
      </c>
      <c r="C73" s="11">
        <f>C74</f>
        <v>0</v>
      </c>
    </row>
    <row r="74" spans="1:3">
      <c r="A74" s="2" t="s">
        <v>68</v>
      </c>
      <c r="B74" s="12">
        <f>B75+B76</f>
        <v>0</v>
      </c>
      <c r="C74" s="12">
        <f>C75+C76</f>
        <v>0</v>
      </c>
    </row>
    <row r="75" spans="1:3">
      <c r="A75" s="3" t="s">
        <v>69</v>
      </c>
      <c r="B75" s="13">
        <v>0</v>
      </c>
      <c r="C75" s="13">
        <v>0</v>
      </c>
    </row>
    <row r="76" spans="1:3">
      <c r="A76" s="3" t="s">
        <v>70</v>
      </c>
      <c r="B76" s="13">
        <v>0</v>
      </c>
      <c r="C76" s="13">
        <v>0</v>
      </c>
    </row>
    <row r="77" spans="1:3">
      <c r="A77" s="2" t="s">
        <v>71</v>
      </c>
      <c r="B77" s="12">
        <f>B78+B79</f>
        <v>0</v>
      </c>
      <c r="C77" s="12">
        <f>C78+C79</f>
        <v>0</v>
      </c>
    </row>
    <row r="78" spans="1:3">
      <c r="A78" s="3" t="s">
        <v>72</v>
      </c>
      <c r="B78" s="13">
        <v>0</v>
      </c>
      <c r="C78" s="13">
        <v>0</v>
      </c>
    </row>
    <row r="79" spans="1:3">
      <c r="A79" s="3" t="s">
        <v>73</v>
      </c>
      <c r="B79" s="13">
        <v>0</v>
      </c>
      <c r="C79" s="13">
        <v>0</v>
      </c>
    </row>
    <row r="80" spans="1:3">
      <c r="A80" s="2" t="s">
        <v>74</v>
      </c>
      <c r="B80" s="12">
        <f>B81</f>
        <v>0</v>
      </c>
      <c r="C80" s="12">
        <f>C81</f>
        <v>0</v>
      </c>
    </row>
    <row r="81" spans="1:3">
      <c r="A81" s="3" t="s">
        <v>75</v>
      </c>
      <c r="B81" s="13">
        <v>0</v>
      </c>
      <c r="C81" s="13">
        <v>0</v>
      </c>
    </row>
    <row r="82" spans="1:3">
      <c r="A82" s="4" t="s">
        <v>65</v>
      </c>
      <c r="B82" s="14">
        <f>B73+B8</f>
        <v>239151602</v>
      </c>
      <c r="C82" s="14">
        <f>C73+C8</f>
        <v>0</v>
      </c>
    </row>
    <row r="83" spans="1:3" ht="15.75" thickBot="1"/>
    <row r="84" spans="1:3" ht="26.25" customHeight="1" thickBot="1">
      <c r="A84" s="9" t="s">
        <v>95</v>
      </c>
    </row>
    <row r="85" spans="1:3" ht="33.75" customHeight="1" thickBot="1">
      <c r="A85" s="7" t="s">
        <v>96</v>
      </c>
    </row>
    <row r="86" spans="1:3" ht="60.75" thickBot="1">
      <c r="A86" s="8" t="s">
        <v>97</v>
      </c>
    </row>
    <row r="87" spans="1:3">
      <c r="A87" s="38"/>
    </row>
    <row r="89" spans="1:3">
      <c r="A89" t="s">
        <v>102</v>
      </c>
      <c r="B89" t="s">
        <v>104</v>
      </c>
    </row>
    <row r="90" spans="1:3">
      <c r="A90" s="31" t="s">
        <v>107</v>
      </c>
      <c r="B90" t="s">
        <v>105</v>
      </c>
    </row>
    <row r="91" spans="1:3">
      <c r="A91" s="31" t="s">
        <v>101</v>
      </c>
      <c r="B91" t="s">
        <v>108</v>
      </c>
    </row>
  </sheetData>
  <mergeCells count="8">
    <mergeCell ref="A2:C2"/>
    <mergeCell ref="A1:C1"/>
    <mergeCell ref="A5:C5"/>
    <mergeCell ref="A6:A7"/>
    <mergeCell ref="B6:B7"/>
    <mergeCell ref="C6:C7"/>
    <mergeCell ref="A4:C4"/>
    <mergeCell ref="A3:C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3"/>
  <sheetViews>
    <sheetView showGridLines="0" view="pageBreakPreview" topLeftCell="A61" zoomScaleSheetLayoutView="100" workbookViewId="0">
      <selection activeCell="E75" sqref="E75"/>
    </sheetView>
  </sheetViews>
  <sheetFormatPr baseColWidth="10" defaultColWidth="11.42578125" defaultRowHeight="15"/>
  <cols>
    <col min="1" max="1" width="60.28515625" customWidth="1"/>
    <col min="2" max="2" width="14.28515625" customWidth="1"/>
    <col min="3" max="3" width="12.42578125" customWidth="1"/>
    <col min="4" max="4" width="13.28515625" customWidth="1"/>
    <col min="5" max="5" width="12.7109375" customWidth="1"/>
    <col min="6" max="6" width="13.28515625" customWidth="1"/>
    <col min="7" max="7" width="7.7109375" customWidth="1"/>
    <col min="8" max="8" width="8.140625" customWidth="1"/>
    <col min="9" max="9" width="7.7109375" customWidth="1"/>
    <col min="10" max="10" width="8.28515625" customWidth="1"/>
    <col min="11" max="11" width="7.85546875" customWidth="1"/>
    <col min="12" max="12" width="11.140625" customWidth="1"/>
    <col min="13" max="13" width="9.42578125" customWidth="1"/>
    <col min="14" max="14" width="10.140625" customWidth="1"/>
    <col min="15" max="15" width="10.7109375" customWidth="1"/>
    <col min="16" max="16" width="14.140625" customWidth="1"/>
    <col min="17" max="17" width="12.42578125" bestFit="1" customWidth="1"/>
  </cols>
  <sheetData>
    <row r="1" spans="1:17" ht="28.5" customHeight="1">
      <c r="A1" s="57" t="s">
        <v>100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21" customHeight="1">
      <c r="A2" s="59" t="s">
        <v>98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7" ht="15.75">
      <c r="A3" s="63">
        <v>2023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customHeight="1">
      <c r="A4" s="65" t="s">
        <v>92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7" ht="15.75" customHeight="1">
      <c r="A5" s="53" t="s">
        <v>77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7" ht="25.5" customHeight="1">
      <c r="A6" s="50" t="s">
        <v>66</v>
      </c>
      <c r="B6" s="51" t="s">
        <v>94</v>
      </c>
      <c r="C6" s="51" t="s">
        <v>93</v>
      </c>
      <c r="D6" s="54" t="s">
        <v>91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6"/>
    </row>
    <row r="7" spans="1:17">
      <c r="A7" s="61"/>
      <c r="B7" s="62"/>
      <c r="C7" s="62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>
      <c r="A8" s="26" t="s">
        <v>0</v>
      </c>
      <c r="B8" s="33">
        <f>B9+B15+B25+B35+B44+B51+B61</f>
        <v>239151602</v>
      </c>
      <c r="C8" s="17">
        <f>+C9+C15+C25+C35+C44+C51+C61+C66+C69+C73</f>
        <v>0</v>
      </c>
      <c r="D8" s="18">
        <f>+D9+D15+D25+D35+D44+D51+D61+D66+D69+D73</f>
        <v>14242901</v>
      </c>
      <c r="E8" s="18">
        <f>+E9+E15+E25+E35+E44+E51+E61+E66+E69+E73</f>
        <v>22622447.649999999</v>
      </c>
      <c r="F8" s="18">
        <f>+F9+F15+F25+F35+F44+F51+F61+F66+F69+F73</f>
        <v>19877664.859999999</v>
      </c>
      <c r="G8" s="18">
        <f>+G9+G15+G25+G35+G35+G44+G51+G61+G66+G69+G73</f>
        <v>0</v>
      </c>
      <c r="H8" s="18">
        <f>+H9+H15+H25+H35+H44+H44+H51+H61+H66+H69+H73</f>
        <v>0</v>
      </c>
      <c r="I8" s="18">
        <f>+I9+I15+I25+I35+I44+I51+I61+I66+I69+I73</f>
        <v>0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56743013.509999998</v>
      </c>
    </row>
    <row r="9" spans="1:17">
      <c r="A9" s="27" t="s">
        <v>1</v>
      </c>
      <c r="B9" s="35">
        <f>B10+B11+B12+B13+B14</f>
        <v>133146209</v>
      </c>
      <c r="C9" s="17">
        <f t="shared" ref="C9:L9" si="1">+C10+C11+C12+C13+C14</f>
        <v>0</v>
      </c>
      <c r="D9" s="17">
        <f t="shared" si="1"/>
        <v>9913995.3399999999</v>
      </c>
      <c r="E9" s="17">
        <f t="shared" si="1"/>
        <v>10298569.640000001</v>
      </c>
      <c r="F9" s="17">
        <f t="shared" si="1"/>
        <v>10444155.9</v>
      </c>
      <c r="G9" s="17">
        <f t="shared" si="1"/>
        <v>0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30656720.879999999</v>
      </c>
    </row>
    <row r="10" spans="1:17">
      <c r="A10" s="28" t="s">
        <v>2</v>
      </c>
      <c r="B10" s="36">
        <v>114730204</v>
      </c>
      <c r="C10" s="36">
        <v>0</v>
      </c>
      <c r="D10" s="23">
        <v>8688190.0800000001</v>
      </c>
      <c r="E10" s="23">
        <v>9065190.0800000001</v>
      </c>
      <c r="F10" s="23">
        <v>9125381.7899999991</v>
      </c>
      <c r="G10" s="23">
        <v>0</v>
      </c>
      <c r="H10" s="23">
        <v>0</v>
      </c>
      <c r="I10" s="23">
        <v>0</v>
      </c>
      <c r="J10" s="25">
        <v>0</v>
      </c>
      <c r="K10" s="22">
        <v>0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26878761.949999999</v>
      </c>
      <c r="Q10" s="13"/>
    </row>
    <row r="11" spans="1:17">
      <c r="A11" s="28" t="s">
        <v>3</v>
      </c>
      <c r="B11" s="36">
        <v>5832596</v>
      </c>
      <c r="C11" s="36">
        <v>0</v>
      </c>
      <c r="D11" s="23">
        <v>223500</v>
      </c>
      <c r="E11" s="23">
        <v>223500</v>
      </c>
      <c r="F11" s="23">
        <v>289520.13</v>
      </c>
      <c r="G11" s="23">
        <v>0</v>
      </c>
      <c r="H11" s="23">
        <v>0</v>
      </c>
      <c r="I11" s="23">
        <v>0</v>
      </c>
      <c r="J11" s="25">
        <v>0</v>
      </c>
      <c r="K11" s="22">
        <v>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736520.13</v>
      </c>
    </row>
    <row r="12" spans="1:17">
      <c r="A12" s="28" t="s">
        <v>4</v>
      </c>
      <c r="B12" s="36">
        <v>50000</v>
      </c>
      <c r="C12" s="36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>
      <c r="A14" s="28" t="s">
        <v>6</v>
      </c>
      <c r="B14" s="36">
        <v>12533409</v>
      </c>
      <c r="C14" s="36">
        <v>0</v>
      </c>
      <c r="D14" s="23">
        <v>1002305.26</v>
      </c>
      <c r="E14" s="23">
        <v>1009879.56</v>
      </c>
      <c r="F14" s="23">
        <v>1029253.98</v>
      </c>
      <c r="G14" s="23">
        <v>0</v>
      </c>
      <c r="H14" s="23">
        <v>0</v>
      </c>
      <c r="I14" s="23">
        <v>0</v>
      </c>
      <c r="J14" s="25">
        <v>0</v>
      </c>
      <c r="K14" s="22">
        <v>0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3041438.8</v>
      </c>
    </row>
    <row r="15" spans="1:17">
      <c r="A15" s="27" t="s">
        <v>7</v>
      </c>
      <c r="B15" s="35">
        <f>B16+B17+B18+B19+B21+B20+B22+B23+B24</f>
        <v>50840834</v>
      </c>
      <c r="C15" s="35">
        <f>C16+C17+C18+C19+C21+C20+C22+C23+C24</f>
        <v>0</v>
      </c>
      <c r="D15" s="17">
        <f t="shared" ref="D15:L15" si="4">+D16+D17+D18+D19+D20+D21+D22+D23+D24</f>
        <v>4103905.66</v>
      </c>
      <c r="E15" s="17">
        <f t="shared" si="4"/>
        <v>2172796.19</v>
      </c>
      <c r="F15" s="17">
        <f t="shared" si="4"/>
        <v>3734413.58</v>
      </c>
      <c r="G15" s="17">
        <f t="shared" si="4"/>
        <v>0</v>
      </c>
      <c r="H15" s="17">
        <f t="shared" si="4"/>
        <v>0</v>
      </c>
      <c r="I15" s="17">
        <f t="shared" si="4"/>
        <v>0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9396659.2100000009</v>
      </c>
    </row>
    <row r="16" spans="1:17">
      <c r="A16" s="28" t="s">
        <v>8</v>
      </c>
      <c r="B16" s="36">
        <v>6440000</v>
      </c>
      <c r="C16" s="36">
        <v>0</v>
      </c>
      <c r="D16" s="23">
        <v>50714.83</v>
      </c>
      <c r="E16" s="23">
        <v>335029.09000000003</v>
      </c>
      <c r="F16" s="23">
        <v>583548.52</v>
      </c>
      <c r="G16" s="23">
        <v>0</v>
      </c>
      <c r="H16" s="23">
        <v>0</v>
      </c>
      <c r="I16" s="23">
        <v>0</v>
      </c>
      <c r="J16" s="25">
        <v>0</v>
      </c>
      <c r="K16" s="22">
        <v>0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969292.44000000006</v>
      </c>
    </row>
    <row r="17" spans="1:16">
      <c r="A17" s="28" t="s">
        <v>9</v>
      </c>
      <c r="B17" s="36">
        <v>2511410</v>
      </c>
      <c r="C17" s="36">
        <v>0</v>
      </c>
      <c r="D17" s="23">
        <v>0</v>
      </c>
      <c r="E17" s="23">
        <v>0</v>
      </c>
      <c r="F17" s="23">
        <v>150000</v>
      </c>
      <c r="G17" s="23">
        <v>0</v>
      </c>
      <c r="H17" s="23">
        <v>0</v>
      </c>
      <c r="I17" s="23">
        <v>0</v>
      </c>
      <c r="J17" s="25">
        <v>0</v>
      </c>
      <c r="K17" s="22">
        <v>0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150000</v>
      </c>
    </row>
    <row r="18" spans="1:16">
      <c r="A18" s="28" t="s">
        <v>10</v>
      </c>
      <c r="B18" s="36">
        <v>2400000</v>
      </c>
      <c r="C18" s="36">
        <v>0</v>
      </c>
      <c r="D18" s="20">
        <v>227700</v>
      </c>
      <c r="E18" s="20">
        <v>240100</v>
      </c>
      <c r="F18" s="20">
        <v>257100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724900</v>
      </c>
    </row>
    <row r="19" spans="1:16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>
      <c r="A20" s="28" t="s">
        <v>12</v>
      </c>
      <c r="B20" s="36">
        <v>5734000</v>
      </c>
      <c r="C20" s="36">
        <v>0</v>
      </c>
      <c r="D20" s="23">
        <v>292433.40000000002</v>
      </c>
      <c r="E20" s="23">
        <v>400167.1</v>
      </c>
      <c r="F20" s="23">
        <v>397300.24</v>
      </c>
      <c r="G20" s="23">
        <v>0</v>
      </c>
      <c r="H20" s="23">
        <v>0</v>
      </c>
      <c r="I20" s="23">
        <v>0</v>
      </c>
      <c r="J20" s="25">
        <v>0</v>
      </c>
      <c r="K20" s="22">
        <v>0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1089900.74</v>
      </c>
    </row>
    <row r="21" spans="1:16">
      <c r="A21" s="28" t="s">
        <v>13</v>
      </c>
      <c r="B21" s="36">
        <v>976373</v>
      </c>
      <c r="C21" s="36">
        <v>0</v>
      </c>
      <c r="D21" s="20">
        <v>533057.43000000005</v>
      </c>
      <c r="E21" s="20">
        <v>0</v>
      </c>
      <c r="F21" s="23">
        <v>361307.3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8">
        <f t="shared" si="3"/>
        <v>894364.73</v>
      </c>
    </row>
    <row r="22" spans="1:16">
      <c r="A22" s="28" t="s">
        <v>14</v>
      </c>
      <c r="B22" s="36">
        <v>5840000</v>
      </c>
      <c r="C22" s="36">
        <v>0</v>
      </c>
      <c r="D22" s="23">
        <v>3000000</v>
      </c>
      <c r="E22" s="23">
        <v>1100000</v>
      </c>
      <c r="F22" s="20">
        <v>0</v>
      </c>
      <c r="G22" s="23">
        <v>0</v>
      </c>
      <c r="H22" s="23">
        <v>0</v>
      </c>
      <c r="I22" s="23">
        <v>0</v>
      </c>
      <c r="J22" s="23">
        <v>0</v>
      </c>
      <c r="K22" s="22">
        <v>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4100000</v>
      </c>
    </row>
    <row r="23" spans="1:16">
      <c r="A23" s="28" t="s">
        <v>15</v>
      </c>
      <c r="B23" s="36">
        <v>23224051</v>
      </c>
      <c r="C23" s="36">
        <v>0</v>
      </c>
      <c r="D23" s="23">
        <v>0</v>
      </c>
      <c r="E23" s="23">
        <v>97500</v>
      </c>
      <c r="F23" s="23">
        <v>1370701.3</v>
      </c>
      <c r="G23" s="23">
        <v>0</v>
      </c>
      <c r="H23" s="23">
        <v>0</v>
      </c>
      <c r="I23" s="23">
        <v>0</v>
      </c>
      <c r="J23" s="25">
        <v>0</v>
      </c>
      <c r="K23" s="22">
        <v>0</v>
      </c>
      <c r="L23" s="19">
        <v>0</v>
      </c>
      <c r="M23" s="19">
        <v>0</v>
      </c>
      <c r="N23" s="23">
        <v>0</v>
      </c>
      <c r="O23" s="19">
        <v>0</v>
      </c>
      <c r="P23" s="18">
        <f t="shared" si="3"/>
        <v>1468201.3</v>
      </c>
    </row>
    <row r="24" spans="1:16">
      <c r="A24" s="28" t="s">
        <v>16</v>
      </c>
      <c r="B24" s="36">
        <v>3715000</v>
      </c>
      <c r="C24" s="36">
        <v>0</v>
      </c>
      <c r="D24" s="36">
        <v>0</v>
      </c>
      <c r="E24" s="23">
        <v>0</v>
      </c>
      <c r="F24" s="23">
        <v>614456.22</v>
      </c>
      <c r="G24" s="23">
        <v>0</v>
      </c>
      <c r="H24" s="23">
        <v>0</v>
      </c>
      <c r="I24" s="23">
        <v>0</v>
      </c>
      <c r="J24" s="23">
        <v>0</v>
      </c>
      <c r="K24" s="25">
        <v>0</v>
      </c>
      <c r="L24" s="22">
        <v>0</v>
      </c>
      <c r="M24" s="19">
        <v>0</v>
      </c>
      <c r="N24" s="19">
        <v>0</v>
      </c>
      <c r="O24" s="23">
        <v>0</v>
      </c>
      <c r="P24" s="18">
        <v>0</v>
      </c>
    </row>
    <row r="25" spans="1:16">
      <c r="A25" s="27" t="s">
        <v>17</v>
      </c>
      <c r="B25" s="35">
        <f>B26+B27+B28+B29+B30+B31+B32+B33+B34</f>
        <v>49394559</v>
      </c>
      <c r="C25" s="35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10151081.82</v>
      </c>
      <c r="F25" s="17">
        <f t="shared" si="6"/>
        <v>5699095.3799999999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15550493.199999999</v>
      </c>
    </row>
    <row r="26" spans="1:16">
      <c r="A26" s="28" t="s">
        <v>18</v>
      </c>
      <c r="B26" s="36">
        <v>350000</v>
      </c>
      <c r="C26" s="36">
        <v>0</v>
      </c>
      <c r="D26" s="23">
        <v>0</v>
      </c>
      <c r="E26" s="23">
        <v>33032.5</v>
      </c>
      <c r="F26" s="23">
        <v>0</v>
      </c>
      <c r="G26" s="23">
        <v>0</v>
      </c>
      <c r="H26" s="23">
        <v>0</v>
      </c>
      <c r="I26" s="23">
        <v>0</v>
      </c>
      <c r="J26" s="25">
        <v>0</v>
      </c>
      <c r="K26" s="22">
        <v>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33032.5</v>
      </c>
    </row>
    <row r="27" spans="1:16">
      <c r="A27" s="28" t="s">
        <v>19</v>
      </c>
      <c r="B27" s="36">
        <v>35099914</v>
      </c>
      <c r="C27" s="36">
        <v>0</v>
      </c>
      <c r="D27" s="23">
        <v>0</v>
      </c>
      <c r="E27" s="23">
        <v>9518678.0199999996</v>
      </c>
      <c r="F27" s="20">
        <v>4499000.01</v>
      </c>
      <c r="G27" s="23">
        <v>0</v>
      </c>
      <c r="H27" s="23">
        <v>0</v>
      </c>
      <c r="I27" s="23">
        <v>0</v>
      </c>
      <c r="J27" s="25">
        <v>0</v>
      </c>
      <c r="K27" s="22">
        <v>0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14017678.029999999</v>
      </c>
    </row>
    <row r="28" spans="1:16">
      <c r="A28" s="28" t="s">
        <v>20</v>
      </c>
      <c r="B28" s="36">
        <v>771100</v>
      </c>
      <c r="C28" s="36">
        <v>0</v>
      </c>
      <c r="D28" s="20">
        <v>0</v>
      </c>
      <c r="E28" s="20">
        <v>199685.5</v>
      </c>
      <c r="F28" s="23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199685.5</v>
      </c>
    </row>
    <row r="29" spans="1:16">
      <c r="A29" s="28" t="s">
        <v>21</v>
      </c>
      <c r="B29" s="36">
        <v>10000</v>
      </c>
      <c r="C29" s="36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>
      <c r="A30" s="28" t="s">
        <v>22</v>
      </c>
      <c r="B30" s="36">
        <v>423300</v>
      </c>
      <c r="C30" s="36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5">
        <v>0</v>
      </c>
      <c r="K30" s="22">
        <v>0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0</v>
      </c>
    </row>
    <row r="31" spans="1:16">
      <c r="A31" s="28" t="s">
        <v>23</v>
      </c>
      <c r="B31" s="36">
        <v>4384563</v>
      </c>
      <c r="C31" s="36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8">
        <f t="shared" si="3"/>
        <v>0</v>
      </c>
    </row>
    <row r="32" spans="1:16">
      <c r="A32" s="28" t="s">
        <v>24</v>
      </c>
      <c r="B32" s="36">
        <v>5905000</v>
      </c>
      <c r="C32" s="36">
        <v>0</v>
      </c>
      <c r="D32" s="23">
        <v>0</v>
      </c>
      <c r="E32" s="23">
        <v>200113</v>
      </c>
      <c r="F32" s="23">
        <v>1099984.17</v>
      </c>
      <c r="G32" s="23">
        <v>0</v>
      </c>
      <c r="H32" s="23">
        <v>0</v>
      </c>
      <c r="I32" s="23">
        <v>0</v>
      </c>
      <c r="J32" s="23">
        <v>0</v>
      </c>
      <c r="K32" s="22">
        <v>0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1300097.17</v>
      </c>
    </row>
    <row r="33" spans="1:16">
      <c r="A33" s="28" t="s">
        <v>25</v>
      </c>
      <c r="B33" s="36">
        <v>0</v>
      </c>
      <c r="C33" s="36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5">
        <v>0</v>
      </c>
      <c r="K33" s="22">
        <v>0</v>
      </c>
      <c r="L33" s="19">
        <v>0</v>
      </c>
      <c r="M33" s="19">
        <v>0</v>
      </c>
      <c r="N33" s="23">
        <v>0</v>
      </c>
      <c r="O33" s="19">
        <v>0</v>
      </c>
      <c r="P33" s="18">
        <f t="shared" si="3"/>
        <v>0</v>
      </c>
    </row>
    <row r="34" spans="1:16">
      <c r="A34" s="28" t="s">
        <v>26</v>
      </c>
      <c r="B34" s="36">
        <v>2450682</v>
      </c>
      <c r="C34" s="36">
        <v>0</v>
      </c>
      <c r="D34" s="36">
        <v>0</v>
      </c>
      <c r="E34" s="23">
        <v>199572.8</v>
      </c>
      <c r="F34" s="23">
        <v>100111.2</v>
      </c>
      <c r="G34" s="23">
        <v>0</v>
      </c>
      <c r="H34" s="23">
        <v>0</v>
      </c>
      <c r="I34" s="23">
        <v>0</v>
      </c>
      <c r="J34" s="23">
        <v>0</v>
      </c>
      <c r="K34" s="25">
        <v>0</v>
      </c>
      <c r="L34" s="22">
        <v>0</v>
      </c>
      <c r="M34" s="19">
        <v>0</v>
      </c>
      <c r="N34" s="19">
        <v>0</v>
      </c>
      <c r="O34" s="23">
        <v>0</v>
      </c>
      <c r="P34" s="18">
        <v>0</v>
      </c>
    </row>
    <row r="35" spans="1:16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>
      <c r="A51" s="27" t="s">
        <v>43</v>
      </c>
      <c r="B51" s="35">
        <f>B52+B53+B54+B55+B56+B57+B58+B59+B60</f>
        <v>5770000</v>
      </c>
      <c r="C51" s="35">
        <f>C52+C53+C54+C55+C56+C57+C58+C59+C60</f>
        <v>0</v>
      </c>
      <c r="D51" s="24">
        <f t="shared" ref="D51:J51" si="12">+D52+D53+D54+D55+D56+D57+D58+D59+D60</f>
        <v>225000</v>
      </c>
      <c r="E51" s="24">
        <f t="shared" si="12"/>
        <v>0</v>
      </c>
      <c r="F51" s="24">
        <f t="shared" si="12"/>
        <v>0</v>
      </c>
      <c r="G51" s="24">
        <f t="shared" si="12"/>
        <v>0</v>
      </c>
      <c r="H51" s="24">
        <f t="shared" si="12"/>
        <v>0</v>
      </c>
      <c r="I51" s="24">
        <f t="shared" si="12"/>
        <v>0</v>
      </c>
      <c r="J51" s="24">
        <f t="shared" si="12"/>
        <v>0</v>
      </c>
      <c r="K51" s="30">
        <f>+K52+K53+K54+K55+K56+K58+K59+K60</f>
        <v>0</v>
      </c>
      <c r="L51" s="30">
        <f>+L52+L53+L54+L55+L56+L58+L59+L60</f>
        <v>0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225000</v>
      </c>
    </row>
    <row r="52" spans="1:16">
      <c r="A52" s="28" t="s">
        <v>44</v>
      </c>
      <c r="B52" s="36">
        <v>1735000</v>
      </c>
      <c r="C52" s="36">
        <v>0</v>
      </c>
      <c r="D52" s="23">
        <v>225000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5">
        <v>0</v>
      </c>
      <c r="K52" s="22">
        <v>0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225000</v>
      </c>
    </row>
    <row r="53" spans="1:16">
      <c r="A53" s="28" t="s">
        <v>45</v>
      </c>
      <c r="B53" s="36">
        <v>350000</v>
      </c>
      <c r="C53" s="36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>
      <c r="A54" s="28" t="s">
        <v>46</v>
      </c>
      <c r="B54" s="36">
        <v>10000</v>
      </c>
      <c r="C54" s="36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>
      <c r="A55" s="28" t="s">
        <v>47</v>
      </c>
      <c r="B55" s="36">
        <v>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>
      <c r="A56" s="28" t="s">
        <v>48</v>
      </c>
      <c r="B56" s="36">
        <v>3575000</v>
      </c>
      <c r="C56" s="36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5">
        <v>0</v>
      </c>
      <c r="K56" s="22">
        <v>0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0</v>
      </c>
    </row>
    <row r="57" spans="1:16">
      <c r="A57" s="28" t="s">
        <v>49</v>
      </c>
      <c r="B57" s="36">
        <v>100000</v>
      </c>
      <c r="C57" s="36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18">
        <f t="shared" si="3"/>
        <v>0</v>
      </c>
    </row>
    <row r="58" spans="1:16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>
      <c r="A59" s="28" t="s">
        <v>51</v>
      </c>
      <c r="B59" s="36">
        <v>0</v>
      </c>
      <c r="C59" s="36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5">
        <v>0</v>
      </c>
      <c r="K59" s="22">
        <v>0</v>
      </c>
      <c r="L59" s="19">
        <v>0</v>
      </c>
      <c r="M59" s="19">
        <v>0</v>
      </c>
      <c r="N59" s="23">
        <v>0</v>
      </c>
      <c r="O59" s="19">
        <v>0</v>
      </c>
      <c r="P59" s="18">
        <f t="shared" si="3"/>
        <v>0</v>
      </c>
    </row>
    <row r="60" spans="1:16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19">
        <v>0</v>
      </c>
      <c r="M60" s="19">
        <v>0</v>
      </c>
      <c r="N60" s="23">
        <v>0</v>
      </c>
      <c r="O60" s="19">
        <v>0</v>
      </c>
      <c r="P60" s="18">
        <f t="shared" si="3"/>
        <v>0</v>
      </c>
    </row>
    <row r="61" spans="1:16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>
      <c r="A82" s="29" t="s">
        <v>65</v>
      </c>
      <c r="B82" s="34">
        <f>B73+B8</f>
        <v>239151602</v>
      </c>
      <c r="C82" s="34">
        <f>C73+C8</f>
        <v>0</v>
      </c>
      <c r="D82" s="21">
        <f t="shared" ref="D82:L82" si="30">+D8</f>
        <v>14242901</v>
      </c>
      <c r="E82" s="21">
        <f t="shared" si="30"/>
        <v>22622447.649999999</v>
      </c>
      <c r="F82" s="21">
        <f t="shared" si="30"/>
        <v>19877664.859999999</v>
      </c>
      <c r="G82" s="21">
        <f t="shared" si="30"/>
        <v>0</v>
      </c>
      <c r="H82" s="21">
        <f t="shared" si="30"/>
        <v>0</v>
      </c>
      <c r="I82" s="21">
        <f t="shared" si="30"/>
        <v>0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56743013.509999998</v>
      </c>
    </row>
    <row r="83" spans="1:16">
      <c r="A83" s="46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7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6"/>
  <sheetViews>
    <sheetView showGridLines="0" tabSelected="1" view="pageBreakPreview" zoomScaleSheetLayoutView="100" workbookViewId="0">
      <selection activeCell="M85" sqref="M85"/>
    </sheetView>
  </sheetViews>
  <sheetFormatPr baseColWidth="10" defaultColWidth="11.42578125" defaultRowHeight="15"/>
  <cols>
    <col min="1" max="1" width="55.140625" customWidth="1"/>
    <col min="2" max="2" width="12.85546875" customWidth="1"/>
    <col min="3" max="4" width="13" customWidth="1"/>
    <col min="5" max="6" width="9.28515625" customWidth="1"/>
    <col min="7" max="7" width="8.5703125" customWidth="1"/>
    <col min="8" max="8" width="8.7109375" customWidth="1"/>
    <col min="9" max="9" width="10.140625" customWidth="1"/>
    <col min="10" max="10" width="12.85546875" customWidth="1"/>
    <col min="11" max="11" width="10.28515625" customWidth="1"/>
    <col min="12" max="12" width="12.7109375" customWidth="1"/>
    <col min="13" max="13" width="11.5703125" customWidth="1"/>
    <col min="14" max="14" width="13.85546875" customWidth="1"/>
  </cols>
  <sheetData>
    <row r="1" spans="1:15" ht="21" customHeight="1">
      <c r="A1" s="72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ht="18.600000000000001" customHeight="1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>
      <c r="A3" s="68">
        <v>2023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5.75" customHeight="1">
      <c r="A4" s="70" t="s">
        <v>92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15.75" customHeight="1">
      <c r="A5" s="71" t="s">
        <v>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ht="18.600000000000001" customHeight="1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>
      <c r="A7" s="41" t="s">
        <v>0</v>
      </c>
      <c r="B7" s="18">
        <f>+B8+B14+B24+B34+B43+B50+B60+B65+B68+B72</f>
        <v>14242901</v>
      </c>
      <c r="C7" s="18">
        <f>+C8+C14+C24+C34+C43+C50+C60+C65+C68+C72</f>
        <v>22622447.649999999</v>
      </c>
      <c r="D7" s="18">
        <f t="shared" ref="D7:M7" si="0">+D8+D14+D24+D34+D43+D50+D60+D65+D68+D72</f>
        <v>19877664.859999999</v>
      </c>
      <c r="E7" s="18">
        <f t="shared" si="0"/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56743013.510000005</v>
      </c>
    </row>
    <row r="8" spans="1:15">
      <c r="A8" s="42" t="s">
        <v>1</v>
      </c>
      <c r="B8" s="17">
        <f>+B9+B10+B11+B12+B13</f>
        <v>9913995.3399999999</v>
      </c>
      <c r="C8" s="17">
        <f t="shared" ref="C8" si="1">+C9+C10+C11+C12+C13</f>
        <v>10298569.640000001</v>
      </c>
      <c r="D8" s="17">
        <f t="shared" ref="D8:N8" si="2">+D9+D10+D11+D12+D13</f>
        <v>10444155.9</v>
      </c>
      <c r="E8" s="17">
        <f t="shared" si="2"/>
        <v>0</v>
      </c>
      <c r="F8" s="17">
        <f t="shared" si="2"/>
        <v>0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30656720.879999999</v>
      </c>
    </row>
    <row r="9" spans="1:15">
      <c r="A9" s="43" t="s">
        <v>2</v>
      </c>
      <c r="B9" s="23">
        <v>8688190.0800000001</v>
      </c>
      <c r="C9" s="23">
        <v>9065190.0800000001</v>
      </c>
      <c r="D9" s="23">
        <v>9125381.7899999991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26878761.949999999</v>
      </c>
    </row>
    <row r="10" spans="1:15">
      <c r="A10" s="43" t="s">
        <v>3</v>
      </c>
      <c r="B10" s="23">
        <v>223500</v>
      </c>
      <c r="C10" s="23">
        <v>223500</v>
      </c>
      <c r="D10" s="23">
        <v>289520.13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736520.13</v>
      </c>
    </row>
    <row r="11" spans="1:15">
      <c r="A11" s="43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>
      <c r="A12" s="43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>
      <c r="A13" s="43" t="s">
        <v>6</v>
      </c>
      <c r="B13" s="23">
        <v>1002305.26</v>
      </c>
      <c r="C13" s="23">
        <v>1009879.56</v>
      </c>
      <c r="D13" s="23">
        <v>1029253.98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19">
        <v>0</v>
      </c>
      <c r="L13" s="23">
        <v>0</v>
      </c>
      <c r="M13" s="23">
        <v>0</v>
      </c>
      <c r="N13" s="18">
        <f t="shared" si="3"/>
        <v>3041438.8</v>
      </c>
    </row>
    <row r="14" spans="1:15">
      <c r="A14" s="42" t="s">
        <v>7</v>
      </c>
      <c r="B14" s="17">
        <f>+B15+B16+B17+B18+B19+B20+B21+B22+B23</f>
        <v>4103905.66</v>
      </c>
      <c r="C14" s="17">
        <f t="shared" ref="C14" si="4">+C15+C16+C17+C18+C19+C20+C21+C22+C23</f>
        <v>2172796.19</v>
      </c>
      <c r="D14" s="17">
        <f t="shared" ref="D14:N14" si="5">+D15+D16+D17+D18+D19+D20+D21+D22+D23</f>
        <v>3734413.58</v>
      </c>
      <c r="E14" s="17">
        <f t="shared" si="5"/>
        <v>0</v>
      </c>
      <c r="F14" s="17">
        <f t="shared" si="5"/>
        <v>0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10011115.430000002</v>
      </c>
    </row>
    <row r="15" spans="1:15">
      <c r="A15" s="43" t="s">
        <v>8</v>
      </c>
      <c r="B15" s="23">
        <v>50714.83</v>
      </c>
      <c r="C15" s="23">
        <v>335029.09000000003</v>
      </c>
      <c r="D15" s="23">
        <v>583548.52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969292.44000000006</v>
      </c>
    </row>
    <row r="16" spans="1:15">
      <c r="A16" s="43" t="s">
        <v>9</v>
      </c>
      <c r="B16" s="23">
        <v>0</v>
      </c>
      <c r="C16" s="23">
        <v>0</v>
      </c>
      <c r="D16" s="23">
        <v>150000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150000</v>
      </c>
    </row>
    <row r="17" spans="1:14">
      <c r="A17" s="43" t="s">
        <v>10</v>
      </c>
      <c r="B17" s="20">
        <v>227700</v>
      </c>
      <c r="C17" s="20">
        <v>240100</v>
      </c>
      <c r="D17" s="20">
        <v>257100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724900</v>
      </c>
    </row>
    <row r="18" spans="1:14" s="32" customFormat="1">
      <c r="A18" s="43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>
      <c r="A19" s="43" t="s">
        <v>12</v>
      </c>
      <c r="B19" s="23">
        <v>292433.40000000002</v>
      </c>
      <c r="C19" s="23">
        <v>400167.1</v>
      </c>
      <c r="D19" s="23">
        <v>397300.24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19">
        <v>0</v>
      </c>
      <c r="L19" s="23">
        <v>0</v>
      </c>
      <c r="M19" s="23">
        <v>0</v>
      </c>
      <c r="N19" s="18">
        <f t="shared" si="6"/>
        <v>1089900.74</v>
      </c>
    </row>
    <row r="20" spans="1:14" s="32" customFormat="1">
      <c r="A20" s="43" t="s">
        <v>13</v>
      </c>
      <c r="B20" s="20">
        <v>533057.43000000005</v>
      </c>
      <c r="C20" s="23">
        <v>0</v>
      </c>
      <c r="D20" s="23">
        <v>361307.3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19">
        <v>0</v>
      </c>
      <c r="L20" s="23">
        <v>0</v>
      </c>
      <c r="M20" s="23">
        <v>0</v>
      </c>
      <c r="N20" s="18">
        <f t="shared" si="6"/>
        <v>894364.73</v>
      </c>
    </row>
    <row r="21" spans="1:14">
      <c r="A21" s="43" t="s">
        <v>14</v>
      </c>
      <c r="B21" s="23">
        <v>3000000</v>
      </c>
      <c r="C21" s="20">
        <v>1100000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8">
        <f t="shared" si="6"/>
        <v>4100000</v>
      </c>
    </row>
    <row r="22" spans="1:14">
      <c r="A22" s="43" t="s">
        <v>15</v>
      </c>
      <c r="B22" s="23">
        <v>0</v>
      </c>
      <c r="C22" s="23">
        <v>97500</v>
      </c>
      <c r="D22" s="23">
        <v>1370701.3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1468201.3</v>
      </c>
    </row>
    <row r="23" spans="1:14">
      <c r="A23" s="43" t="s">
        <v>16</v>
      </c>
      <c r="B23" s="36">
        <v>0</v>
      </c>
      <c r="C23" s="23">
        <v>0</v>
      </c>
      <c r="D23" s="23">
        <v>614456.22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614456.22</v>
      </c>
    </row>
    <row r="24" spans="1:14">
      <c r="A24" s="42" t="s">
        <v>17</v>
      </c>
      <c r="B24" s="17">
        <f>+B25+B26+B27+B28+B29+B30+B31+B32+B33</f>
        <v>0</v>
      </c>
      <c r="C24" s="17">
        <f t="shared" ref="C24" si="7">+C25+C26+C27+C28+C29+C30+C31+C32+C33</f>
        <v>10151081.82</v>
      </c>
      <c r="D24" s="17">
        <f>+D25+D26+D27+D28+D29+D30+D31+D32+D33</f>
        <v>5699095.3799999999</v>
      </c>
      <c r="E24" s="17">
        <f t="shared" ref="E24:N24" si="8">+E25+E26+E27+E28+E29+E30+E31+E32+E33</f>
        <v>0</v>
      </c>
      <c r="F24" s="17">
        <f t="shared" si="8"/>
        <v>0</v>
      </c>
      <c r="G24" s="17">
        <f t="shared" si="8"/>
        <v>0</v>
      </c>
      <c r="H24" s="17">
        <f t="shared" si="8"/>
        <v>0</v>
      </c>
      <c r="I24" s="17">
        <f t="shared" si="8"/>
        <v>0</v>
      </c>
      <c r="J24" s="17">
        <f t="shared" si="8"/>
        <v>0</v>
      </c>
      <c r="K24" s="17">
        <f t="shared" si="8"/>
        <v>0</v>
      </c>
      <c r="L24" s="17">
        <f t="shared" si="8"/>
        <v>0</v>
      </c>
      <c r="M24" s="17">
        <f t="shared" si="8"/>
        <v>0</v>
      </c>
      <c r="N24" s="17">
        <f t="shared" si="8"/>
        <v>15850177.199999999</v>
      </c>
    </row>
    <row r="25" spans="1:14">
      <c r="A25" s="43" t="s">
        <v>18</v>
      </c>
      <c r="B25" s="23">
        <v>0</v>
      </c>
      <c r="C25" s="23">
        <v>33032.5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33032.5</v>
      </c>
    </row>
    <row r="26" spans="1:14">
      <c r="A26" s="43" t="s">
        <v>19</v>
      </c>
      <c r="B26" s="20">
        <v>0</v>
      </c>
      <c r="C26" s="20">
        <v>9518678.0199999996</v>
      </c>
      <c r="D26" s="20">
        <v>4499000.01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18">
        <f t="shared" ref="N26:N33" si="9">SUM(B26:M26)</f>
        <v>14017678.029999999</v>
      </c>
    </row>
    <row r="27" spans="1:14">
      <c r="A27" s="43" t="s">
        <v>20</v>
      </c>
      <c r="B27" s="23">
        <v>0</v>
      </c>
      <c r="C27" s="23">
        <v>199685.5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19">
        <v>0</v>
      </c>
      <c r="L27" s="23">
        <v>0</v>
      </c>
      <c r="M27" s="23">
        <v>0</v>
      </c>
      <c r="N27" s="18">
        <f t="shared" si="9"/>
        <v>199685.5</v>
      </c>
    </row>
    <row r="28" spans="1:14">
      <c r="A28" s="43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9"/>
        <v>0</v>
      </c>
    </row>
    <row r="29" spans="1:14">
      <c r="A29" s="43" t="s">
        <v>22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19">
        <v>0</v>
      </c>
      <c r="L29" s="23">
        <v>0</v>
      </c>
      <c r="M29" s="23">
        <v>0</v>
      </c>
      <c r="N29" s="18">
        <f t="shared" si="9"/>
        <v>0</v>
      </c>
    </row>
    <row r="30" spans="1:14">
      <c r="A30" s="43" t="s">
        <v>23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8">
        <f t="shared" si="9"/>
        <v>0</v>
      </c>
    </row>
    <row r="31" spans="1:14">
      <c r="A31" s="43" t="s">
        <v>24</v>
      </c>
      <c r="B31" s="23">
        <v>0</v>
      </c>
      <c r="C31" s="23">
        <v>200113</v>
      </c>
      <c r="D31" s="23">
        <v>1099984.17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9"/>
        <v>1300097.17</v>
      </c>
    </row>
    <row r="32" spans="1:14">
      <c r="A32" s="43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9"/>
        <v>0</v>
      </c>
    </row>
    <row r="33" spans="1:14">
      <c r="A33" s="43" t="s">
        <v>26</v>
      </c>
      <c r="B33" s="23">
        <v>0</v>
      </c>
      <c r="C33" s="23">
        <v>199572.8</v>
      </c>
      <c r="D33" s="23">
        <v>100111.2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9"/>
        <v>299684</v>
      </c>
    </row>
    <row r="34" spans="1:14">
      <c r="A34" s="42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0">+D35+D36+D37+D38+D39+D40+D41+D42</f>
        <v>0</v>
      </c>
      <c r="E34" s="17">
        <f t="shared" si="10"/>
        <v>0</v>
      </c>
      <c r="F34" s="17">
        <f t="shared" si="10"/>
        <v>0</v>
      </c>
      <c r="G34" s="17">
        <f t="shared" si="10"/>
        <v>0</v>
      </c>
      <c r="H34" s="17">
        <f t="shared" si="10"/>
        <v>0</v>
      </c>
      <c r="I34" s="17">
        <f t="shared" si="10"/>
        <v>0</v>
      </c>
      <c r="J34" s="17">
        <f t="shared" si="10"/>
        <v>0</v>
      </c>
      <c r="K34" s="17">
        <f t="shared" si="10"/>
        <v>0</v>
      </c>
      <c r="L34" s="17">
        <f t="shared" si="10"/>
        <v>0</v>
      </c>
      <c r="M34" s="17">
        <f t="shared" si="10"/>
        <v>0</v>
      </c>
      <c r="N34" s="17">
        <f t="shared" si="10"/>
        <v>0</v>
      </c>
    </row>
    <row r="35" spans="1:14">
      <c r="A35" s="43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>
      <c r="A36" s="43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1">SUM(B36:M36)</f>
        <v>0</v>
      </c>
    </row>
    <row r="37" spans="1:14">
      <c r="A37" s="43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1"/>
        <v>0</v>
      </c>
    </row>
    <row r="38" spans="1:14">
      <c r="A38" s="43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>
      <c r="A39" s="43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1"/>
        <v>0</v>
      </c>
    </row>
    <row r="40" spans="1:14">
      <c r="A40" s="43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1"/>
        <v>0</v>
      </c>
    </row>
    <row r="41" spans="1:14">
      <c r="A41" s="43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1"/>
        <v>0</v>
      </c>
    </row>
    <row r="42" spans="1:14">
      <c r="A42" s="43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1"/>
        <v>0</v>
      </c>
    </row>
    <row r="43" spans="1:14">
      <c r="A43" s="42" t="s">
        <v>36</v>
      </c>
      <c r="B43" s="24">
        <f>+B44+B45+B46+B47+B48+B49</f>
        <v>0</v>
      </c>
      <c r="C43" s="24">
        <f t="shared" ref="C43" si="12">+C44+C45+C46+C47+C48+C49</f>
        <v>0</v>
      </c>
      <c r="D43" s="24">
        <f t="shared" ref="D43:N43" si="13">+D44+D45+D46+D47+D48+D49</f>
        <v>0</v>
      </c>
      <c r="E43" s="24">
        <f t="shared" si="13"/>
        <v>0</v>
      </c>
      <c r="F43" s="24">
        <f t="shared" si="13"/>
        <v>0</v>
      </c>
      <c r="G43" s="24">
        <f t="shared" si="13"/>
        <v>0</v>
      </c>
      <c r="H43" s="24">
        <f t="shared" si="13"/>
        <v>0</v>
      </c>
      <c r="I43" s="24">
        <f t="shared" si="13"/>
        <v>0</v>
      </c>
      <c r="J43" s="24">
        <f t="shared" si="13"/>
        <v>0</v>
      </c>
      <c r="K43" s="30">
        <f t="shared" si="13"/>
        <v>0</v>
      </c>
      <c r="L43" s="24">
        <f t="shared" si="13"/>
        <v>0</v>
      </c>
      <c r="M43" s="24">
        <f t="shared" si="13"/>
        <v>0</v>
      </c>
      <c r="N43" s="24">
        <f t="shared" si="13"/>
        <v>0</v>
      </c>
    </row>
    <row r="44" spans="1:14">
      <c r="A44" s="43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>
      <c r="A45" s="43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4">SUM(B45:M45)</f>
        <v>0</v>
      </c>
    </row>
    <row r="46" spans="1:14">
      <c r="A46" s="43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4"/>
        <v>0</v>
      </c>
    </row>
    <row r="47" spans="1:14">
      <c r="A47" s="43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4"/>
        <v>0</v>
      </c>
    </row>
    <row r="48" spans="1:14">
      <c r="A48" s="43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4"/>
        <v>0</v>
      </c>
    </row>
    <row r="49" spans="1:14">
      <c r="A49" s="43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4"/>
        <v>0</v>
      </c>
    </row>
    <row r="50" spans="1:14">
      <c r="A50" s="42" t="s">
        <v>43</v>
      </c>
      <c r="B50" s="24">
        <f>+B51+B52+B53+B54+B55+B56+B57+B58+B59</f>
        <v>225000</v>
      </c>
      <c r="C50" s="24">
        <f t="shared" ref="C50" si="15">+C51+C52+C53+C54+C55+C56+C57+C58+C59</f>
        <v>0</v>
      </c>
      <c r="D50" s="24">
        <f t="shared" ref="D50:N50" si="16">+D51+D52+D53+D54+D55+D56+D57+D58+D59</f>
        <v>0</v>
      </c>
      <c r="E50" s="24">
        <f t="shared" si="16"/>
        <v>0</v>
      </c>
      <c r="F50" s="24">
        <f t="shared" si="16"/>
        <v>0</v>
      </c>
      <c r="G50" s="24">
        <f t="shared" si="16"/>
        <v>0</v>
      </c>
      <c r="H50" s="24">
        <f t="shared" si="16"/>
        <v>0</v>
      </c>
      <c r="I50" s="24">
        <f t="shared" si="16"/>
        <v>0</v>
      </c>
      <c r="J50" s="24">
        <f t="shared" si="16"/>
        <v>0</v>
      </c>
      <c r="K50" s="30">
        <f>+K51+K52+K53+K54+K55+K57+K58+K59+K56</f>
        <v>0</v>
      </c>
      <c r="L50" s="24">
        <f t="shared" si="16"/>
        <v>0</v>
      </c>
      <c r="M50" s="24">
        <f t="shared" si="16"/>
        <v>0</v>
      </c>
      <c r="N50" s="24">
        <f t="shared" si="16"/>
        <v>225000</v>
      </c>
    </row>
    <row r="51" spans="1:14">
      <c r="A51" s="43" t="s">
        <v>44</v>
      </c>
      <c r="B51" s="23">
        <v>225000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4"/>
        <v>225000</v>
      </c>
    </row>
    <row r="52" spans="1:14">
      <c r="A52" s="43" t="s">
        <v>45</v>
      </c>
      <c r="B52" s="23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18">
        <f t="shared" si="14"/>
        <v>0</v>
      </c>
    </row>
    <row r="53" spans="1:14">
      <c r="A53" s="43" t="s">
        <v>46</v>
      </c>
      <c r="B53" s="20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4"/>
        <v>0</v>
      </c>
    </row>
    <row r="54" spans="1:14">
      <c r="A54" s="43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4"/>
        <v>0</v>
      </c>
    </row>
    <row r="55" spans="1:14">
      <c r="A55" s="43" t="s">
        <v>48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19">
        <v>0</v>
      </c>
      <c r="L55" s="23">
        <v>0</v>
      </c>
      <c r="M55" s="23">
        <v>0</v>
      </c>
      <c r="N55" s="18">
        <f t="shared" si="14"/>
        <v>0</v>
      </c>
    </row>
    <row r="56" spans="1:14">
      <c r="A56" s="43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18">
        <f t="shared" si="14"/>
        <v>0</v>
      </c>
    </row>
    <row r="57" spans="1:14">
      <c r="A57" s="43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4"/>
        <v>0</v>
      </c>
    </row>
    <row r="58" spans="1:14">
      <c r="A58" s="43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3">
        <v>0</v>
      </c>
      <c r="M58" s="23">
        <v>0</v>
      </c>
      <c r="N58" s="18">
        <f t="shared" si="14"/>
        <v>0</v>
      </c>
    </row>
    <row r="59" spans="1:14">
      <c r="A59" s="43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4"/>
        <v>0</v>
      </c>
    </row>
    <row r="60" spans="1:14">
      <c r="A60" s="42" t="s">
        <v>53</v>
      </c>
      <c r="B60" s="18">
        <f>+B61+B62+B63+B64</f>
        <v>0</v>
      </c>
      <c r="C60" s="18">
        <f t="shared" ref="C60" si="17">+C61+C62+C63+C64</f>
        <v>0</v>
      </c>
      <c r="D60" s="18">
        <f t="shared" ref="D60:N60" si="18">+D61+D62+D63+D64</f>
        <v>0</v>
      </c>
      <c r="E60" s="18">
        <f t="shared" si="18"/>
        <v>0</v>
      </c>
      <c r="F60" s="18">
        <f t="shared" si="18"/>
        <v>0</v>
      </c>
      <c r="G60" s="18">
        <f t="shared" si="18"/>
        <v>0</v>
      </c>
      <c r="H60" s="18">
        <f t="shared" si="18"/>
        <v>0</v>
      </c>
      <c r="I60" s="18">
        <f t="shared" si="18"/>
        <v>0</v>
      </c>
      <c r="J60" s="18">
        <f t="shared" si="18"/>
        <v>0</v>
      </c>
      <c r="K60" s="18">
        <f t="shared" si="18"/>
        <v>0</v>
      </c>
      <c r="L60" s="18">
        <f t="shared" si="18"/>
        <v>0</v>
      </c>
      <c r="M60" s="18">
        <f t="shared" si="18"/>
        <v>0</v>
      </c>
      <c r="N60" s="18">
        <f t="shared" si="18"/>
        <v>0</v>
      </c>
    </row>
    <row r="61" spans="1:14">
      <c r="A61" s="43" t="s">
        <v>54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4"/>
        <v>0</v>
      </c>
    </row>
    <row r="62" spans="1:14">
      <c r="A62" s="43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4"/>
        <v>0</v>
      </c>
    </row>
    <row r="63" spans="1:14">
      <c r="A63" s="43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4"/>
        <v>0</v>
      </c>
    </row>
    <row r="64" spans="1:14">
      <c r="A64" s="43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4"/>
        <v>0</v>
      </c>
    </row>
    <row r="65" spans="1:14">
      <c r="A65" s="42" t="s">
        <v>58</v>
      </c>
      <c r="B65" s="24">
        <f>+B66+B67</f>
        <v>0</v>
      </c>
      <c r="C65" s="24">
        <f t="shared" ref="C65" si="19">+C66+C67</f>
        <v>0</v>
      </c>
      <c r="D65" s="24">
        <f t="shared" ref="D65:M65" si="20">+D66+D67</f>
        <v>0</v>
      </c>
      <c r="E65" s="24">
        <f t="shared" si="20"/>
        <v>0</v>
      </c>
      <c r="F65" s="24">
        <f t="shared" si="20"/>
        <v>0</v>
      </c>
      <c r="G65" s="24">
        <f t="shared" si="20"/>
        <v>0</v>
      </c>
      <c r="H65" s="24">
        <f t="shared" si="20"/>
        <v>0</v>
      </c>
      <c r="I65" s="24">
        <f t="shared" si="20"/>
        <v>0</v>
      </c>
      <c r="J65" s="24">
        <f t="shared" si="20"/>
        <v>0</v>
      </c>
      <c r="K65" s="24">
        <f t="shared" si="20"/>
        <v>0</v>
      </c>
      <c r="L65" s="24">
        <f t="shared" si="20"/>
        <v>0</v>
      </c>
      <c r="M65" s="24">
        <f t="shared" si="20"/>
        <v>0</v>
      </c>
      <c r="N65" s="24">
        <f>+N66+N67</f>
        <v>0</v>
      </c>
    </row>
    <row r="66" spans="1:14">
      <c r="A66" s="43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4"/>
        <v>0</v>
      </c>
    </row>
    <row r="67" spans="1:14">
      <c r="A67" s="43" t="s">
        <v>60</v>
      </c>
      <c r="B67" s="20">
        <v>0</v>
      </c>
      <c r="C67" s="20">
        <v>0</v>
      </c>
      <c r="D67" s="20">
        <v>0</v>
      </c>
      <c r="E67" s="23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4"/>
        <v>0</v>
      </c>
    </row>
    <row r="68" spans="1:14">
      <c r="A68" s="42" t="s">
        <v>61</v>
      </c>
      <c r="B68" s="24">
        <f>+B69+B70+B71</f>
        <v>0</v>
      </c>
      <c r="C68" s="24">
        <f t="shared" ref="C68" si="21">+C69+C70+C71</f>
        <v>0</v>
      </c>
      <c r="D68" s="24">
        <f t="shared" ref="D68:N68" si="22">+D69+D70+D71</f>
        <v>0</v>
      </c>
      <c r="E68" s="24">
        <f t="shared" si="22"/>
        <v>0</v>
      </c>
      <c r="F68" s="24">
        <f t="shared" si="22"/>
        <v>0</v>
      </c>
      <c r="G68" s="24">
        <f t="shared" si="22"/>
        <v>0</v>
      </c>
      <c r="H68" s="24">
        <f t="shared" si="22"/>
        <v>0</v>
      </c>
      <c r="I68" s="24">
        <f t="shared" si="22"/>
        <v>0</v>
      </c>
      <c r="J68" s="24">
        <f t="shared" si="22"/>
        <v>0</v>
      </c>
      <c r="K68" s="24">
        <f t="shared" si="22"/>
        <v>0</v>
      </c>
      <c r="L68" s="24">
        <f t="shared" si="22"/>
        <v>0</v>
      </c>
      <c r="M68" s="24">
        <f t="shared" si="22"/>
        <v>0</v>
      </c>
      <c r="N68" s="24">
        <f t="shared" si="22"/>
        <v>0</v>
      </c>
    </row>
    <row r="69" spans="1:14">
      <c r="A69" s="43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4"/>
        <v>0</v>
      </c>
    </row>
    <row r="70" spans="1:14">
      <c r="A70" s="43" t="s">
        <v>63</v>
      </c>
      <c r="B70" s="20">
        <v>0</v>
      </c>
      <c r="C70" s="20">
        <v>0</v>
      </c>
      <c r="D70" s="20">
        <v>0</v>
      </c>
      <c r="E70" s="23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4"/>
        <v>0</v>
      </c>
    </row>
    <row r="71" spans="1:14">
      <c r="A71" s="43" t="s">
        <v>64</v>
      </c>
      <c r="B71" s="20">
        <v>0</v>
      </c>
      <c r="C71" s="20">
        <v>0</v>
      </c>
      <c r="D71" s="20">
        <v>0</v>
      </c>
      <c r="E71" s="23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4"/>
        <v>0</v>
      </c>
    </row>
    <row r="72" spans="1:14">
      <c r="A72" s="41" t="s">
        <v>67</v>
      </c>
      <c r="B72" s="24">
        <f>+B73+B76+B79</f>
        <v>0</v>
      </c>
      <c r="C72" s="24">
        <f t="shared" ref="C72" si="23">+C73+C76+C79</f>
        <v>0</v>
      </c>
      <c r="D72" s="24">
        <f t="shared" ref="D72:N72" si="24">+D73+D76+D79</f>
        <v>0</v>
      </c>
      <c r="E72" s="24">
        <f t="shared" si="24"/>
        <v>0</v>
      </c>
      <c r="F72" s="24">
        <f t="shared" si="24"/>
        <v>0</v>
      </c>
      <c r="G72" s="24">
        <f t="shared" si="24"/>
        <v>0</v>
      </c>
      <c r="H72" s="24">
        <f t="shared" si="24"/>
        <v>0</v>
      </c>
      <c r="I72" s="24">
        <f t="shared" si="24"/>
        <v>0</v>
      </c>
      <c r="J72" s="24">
        <f t="shared" si="24"/>
        <v>0</v>
      </c>
      <c r="K72" s="24">
        <f t="shared" si="24"/>
        <v>0</v>
      </c>
      <c r="L72" s="24">
        <f t="shared" si="24"/>
        <v>0</v>
      </c>
      <c r="M72" s="24">
        <f t="shared" si="24"/>
        <v>0</v>
      </c>
      <c r="N72" s="24">
        <f t="shared" si="24"/>
        <v>0</v>
      </c>
    </row>
    <row r="73" spans="1:14">
      <c r="A73" s="42" t="s">
        <v>68</v>
      </c>
      <c r="B73" s="24">
        <f>+B74+B75</f>
        <v>0</v>
      </c>
      <c r="C73" s="24">
        <f t="shared" ref="C73" si="25">+C74+C75</f>
        <v>0</v>
      </c>
      <c r="D73" s="24">
        <f t="shared" ref="D73:N73" si="26">+D74+D75</f>
        <v>0</v>
      </c>
      <c r="E73" s="24">
        <f t="shared" si="26"/>
        <v>0</v>
      </c>
      <c r="F73" s="24">
        <f t="shared" si="26"/>
        <v>0</v>
      </c>
      <c r="G73" s="24">
        <f t="shared" si="26"/>
        <v>0</v>
      </c>
      <c r="H73" s="24">
        <f t="shared" si="26"/>
        <v>0</v>
      </c>
      <c r="I73" s="24">
        <f t="shared" si="26"/>
        <v>0</v>
      </c>
      <c r="J73" s="24">
        <f t="shared" si="26"/>
        <v>0</v>
      </c>
      <c r="K73" s="24">
        <f t="shared" si="26"/>
        <v>0</v>
      </c>
      <c r="L73" s="24">
        <f t="shared" si="26"/>
        <v>0</v>
      </c>
      <c r="M73" s="24">
        <f t="shared" si="26"/>
        <v>0</v>
      </c>
      <c r="N73" s="24">
        <f t="shared" si="26"/>
        <v>0</v>
      </c>
    </row>
    <row r="74" spans="1:14">
      <c r="A74" s="43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4"/>
        <v>0</v>
      </c>
    </row>
    <row r="75" spans="1:14">
      <c r="A75" s="43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4"/>
        <v>0</v>
      </c>
    </row>
    <row r="76" spans="1:14">
      <c r="A76" s="42" t="s">
        <v>71</v>
      </c>
      <c r="B76" s="24">
        <f>+B77+B78</f>
        <v>0</v>
      </c>
      <c r="C76" s="24">
        <f t="shared" ref="C76" si="27">+C77+C78</f>
        <v>0</v>
      </c>
      <c r="D76" s="24">
        <f t="shared" ref="D76:M76" si="28">+D77+D78</f>
        <v>0</v>
      </c>
      <c r="E76" s="24">
        <f t="shared" si="28"/>
        <v>0</v>
      </c>
      <c r="F76" s="24">
        <f t="shared" si="28"/>
        <v>0</v>
      </c>
      <c r="G76" s="24">
        <f t="shared" si="28"/>
        <v>0</v>
      </c>
      <c r="H76" s="24">
        <f t="shared" si="28"/>
        <v>0</v>
      </c>
      <c r="I76" s="24">
        <f t="shared" si="28"/>
        <v>0</v>
      </c>
      <c r="J76" s="24">
        <f t="shared" si="28"/>
        <v>0</v>
      </c>
      <c r="K76" s="24">
        <f t="shared" si="28"/>
        <v>0</v>
      </c>
      <c r="L76" s="24">
        <f t="shared" si="28"/>
        <v>0</v>
      </c>
      <c r="M76" s="24">
        <f t="shared" si="28"/>
        <v>0</v>
      </c>
      <c r="N76" s="24">
        <f>+N77+N78</f>
        <v>0</v>
      </c>
    </row>
    <row r="77" spans="1:14">
      <c r="A77" s="43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4"/>
        <v>0</v>
      </c>
    </row>
    <row r="78" spans="1:14">
      <c r="A78" s="43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4"/>
        <v>0</v>
      </c>
    </row>
    <row r="79" spans="1:14">
      <c r="A79" s="42" t="s">
        <v>74</v>
      </c>
      <c r="B79" s="24">
        <f>+B80</f>
        <v>0</v>
      </c>
      <c r="C79" s="24">
        <f t="shared" ref="C79" si="29">+C80</f>
        <v>0</v>
      </c>
      <c r="D79" s="24">
        <f t="shared" ref="D79:M79" si="30">+D80</f>
        <v>0</v>
      </c>
      <c r="E79" s="24">
        <f t="shared" si="30"/>
        <v>0</v>
      </c>
      <c r="F79" s="24">
        <f t="shared" si="30"/>
        <v>0</v>
      </c>
      <c r="G79" s="24">
        <f t="shared" si="30"/>
        <v>0</v>
      </c>
      <c r="H79" s="24">
        <f t="shared" si="30"/>
        <v>0</v>
      </c>
      <c r="I79" s="24">
        <f t="shared" si="30"/>
        <v>0</v>
      </c>
      <c r="J79" s="24">
        <f t="shared" si="30"/>
        <v>0</v>
      </c>
      <c r="K79" s="24">
        <f t="shared" si="30"/>
        <v>0</v>
      </c>
      <c r="L79" s="24">
        <f t="shared" si="30"/>
        <v>0</v>
      </c>
      <c r="M79" s="24">
        <f t="shared" si="30"/>
        <v>0</v>
      </c>
      <c r="N79" s="24">
        <f>+N80</f>
        <v>0</v>
      </c>
    </row>
    <row r="80" spans="1:14">
      <c r="A80" s="43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4"/>
        <v>0</v>
      </c>
    </row>
    <row r="81" spans="1:14">
      <c r="A81" s="44" t="s">
        <v>65</v>
      </c>
      <c r="B81" s="21">
        <f>+B7</f>
        <v>14242901</v>
      </c>
      <c r="C81" s="21">
        <f t="shared" ref="C81" si="31">+C7</f>
        <v>22622447.649999999</v>
      </c>
      <c r="D81" s="21">
        <f t="shared" ref="D81:M81" si="32">+D7</f>
        <v>19877664.859999999</v>
      </c>
      <c r="E81" s="21">
        <f t="shared" si="32"/>
        <v>0</v>
      </c>
      <c r="F81" s="21">
        <f>+F7</f>
        <v>0</v>
      </c>
      <c r="G81" s="21">
        <f t="shared" si="32"/>
        <v>0</v>
      </c>
      <c r="H81" s="21">
        <f t="shared" si="32"/>
        <v>0</v>
      </c>
      <c r="I81" s="21">
        <f t="shared" si="32"/>
        <v>0</v>
      </c>
      <c r="J81" s="21">
        <f t="shared" si="32"/>
        <v>0</v>
      </c>
      <c r="K81" s="21">
        <f t="shared" si="32"/>
        <v>0</v>
      </c>
      <c r="L81" s="21">
        <f t="shared" si="32"/>
        <v>0</v>
      </c>
      <c r="M81" s="21">
        <f t="shared" si="32"/>
        <v>0</v>
      </c>
      <c r="N81" s="21">
        <f>+N7</f>
        <v>56743013.510000005</v>
      </c>
    </row>
    <row r="82" spans="1:14"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5"/>
      <c r="N85" s="32"/>
    </row>
    <row r="86" spans="1:14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8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2023-04-04T12:59:09Z</cp:lastPrinted>
  <dcterms:created xsi:type="dcterms:W3CDTF">2021-07-29T18:58:50Z</dcterms:created>
  <dcterms:modified xsi:type="dcterms:W3CDTF">2023-04-04T16:07:22Z</dcterms:modified>
</cp:coreProperties>
</file>