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Año 2022\Abril 2022\PRESUPUESTO ABRIL 2022\"/>
    </mc:Choice>
  </mc:AlternateContent>
  <bookViews>
    <workbookView xWindow="0" yWindow="0" windowWidth="20490" windowHeight="7755"/>
  </bookViews>
  <sheets>
    <sheet name="P2 Presupuesto Aprobado-Eje (2" sheetId="1" r:id="rId1"/>
  </sheets>
  <definedNames>
    <definedName name="_xlnm.Print_Area" localSheetId="0">'P2 Presupuesto Aprobado-Eje (2'!$A$1:$P$89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1" i="1" l="1"/>
  <c r="P80" i="1" s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P79" i="1"/>
  <c r="P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P76" i="1"/>
  <c r="P75" i="1"/>
  <c r="P74" i="1" s="1"/>
  <c r="P73" i="1" s="1"/>
  <c r="O74" i="1"/>
  <c r="O73" i="1" s="1"/>
  <c r="O8" i="1" s="1"/>
  <c r="O82" i="1" s="1"/>
  <c r="N74" i="1"/>
  <c r="M74" i="1"/>
  <c r="M73" i="1" s="1"/>
  <c r="M8" i="1" s="1"/>
  <c r="M82" i="1" s="1"/>
  <c r="L74" i="1"/>
  <c r="K74" i="1"/>
  <c r="K73" i="1" s="1"/>
  <c r="K8" i="1" s="1"/>
  <c r="K82" i="1" s="1"/>
  <c r="J74" i="1"/>
  <c r="I74" i="1"/>
  <c r="I73" i="1" s="1"/>
  <c r="I8" i="1" s="1"/>
  <c r="I82" i="1" s="1"/>
  <c r="H74" i="1"/>
  <c r="G74" i="1"/>
  <c r="G73" i="1" s="1"/>
  <c r="G8" i="1" s="1"/>
  <c r="G82" i="1" s="1"/>
  <c r="F74" i="1"/>
  <c r="E74" i="1"/>
  <c r="E73" i="1" s="1"/>
  <c r="E8" i="1" s="1"/>
  <c r="E82" i="1" s="1"/>
  <c r="D74" i="1"/>
  <c r="C74" i="1"/>
  <c r="C73" i="1" s="1"/>
  <c r="C8" i="1" s="1"/>
  <c r="C82" i="1" s="1"/>
  <c r="B74" i="1"/>
  <c r="N73" i="1"/>
  <c r="L73" i="1"/>
  <c r="J73" i="1"/>
  <c r="H73" i="1"/>
  <c r="F73" i="1"/>
  <c r="D73" i="1"/>
  <c r="B73" i="1"/>
  <c r="P72" i="1"/>
  <c r="P71" i="1"/>
  <c r="P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P68" i="1"/>
  <c r="P67" i="1"/>
  <c r="P66" i="1" s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P65" i="1"/>
  <c r="P64" i="1"/>
  <c r="P63" i="1"/>
  <c r="P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P60" i="1"/>
  <c r="P59" i="1"/>
  <c r="P58" i="1"/>
  <c r="P57" i="1"/>
  <c r="P56" i="1"/>
  <c r="P55" i="1"/>
  <c r="P54" i="1"/>
  <c r="P53" i="1"/>
  <c r="P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P50" i="1"/>
  <c r="P49" i="1"/>
  <c r="P48" i="1"/>
  <c r="P47" i="1"/>
  <c r="P46" i="1"/>
  <c r="P45" i="1"/>
  <c r="P44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P43" i="1"/>
  <c r="P42" i="1"/>
  <c r="P41" i="1"/>
  <c r="P40" i="1"/>
  <c r="P39" i="1"/>
  <c r="P38" i="1"/>
  <c r="P37" i="1"/>
  <c r="P36" i="1"/>
  <c r="P35" i="1" s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34" i="1"/>
  <c r="P33" i="1"/>
  <c r="P32" i="1"/>
  <c r="P31" i="1"/>
  <c r="P30" i="1"/>
  <c r="P29" i="1"/>
  <c r="P28" i="1"/>
  <c r="P27" i="1"/>
  <c r="P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P24" i="1"/>
  <c r="P23" i="1"/>
  <c r="P22" i="1"/>
  <c r="P21" i="1"/>
  <c r="P20" i="1"/>
  <c r="P19" i="1"/>
  <c r="P18" i="1"/>
  <c r="P17" i="1"/>
  <c r="P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P11" i="1"/>
  <c r="P10" i="1"/>
  <c r="P9" i="1"/>
  <c r="P8" i="1" s="1"/>
  <c r="P82" i="1" s="1"/>
  <c r="O9" i="1"/>
  <c r="N9" i="1"/>
  <c r="N8" i="1" s="1"/>
  <c r="N82" i="1" s="1"/>
  <c r="M9" i="1"/>
  <c r="L9" i="1"/>
  <c r="L8" i="1" s="1"/>
  <c r="L82" i="1" s="1"/>
  <c r="K9" i="1"/>
  <c r="J9" i="1"/>
  <c r="J8" i="1" s="1"/>
  <c r="J82" i="1" s="1"/>
  <c r="I9" i="1"/>
  <c r="H9" i="1"/>
  <c r="H8" i="1" s="1"/>
  <c r="H82" i="1" s="1"/>
  <c r="G9" i="1"/>
  <c r="F9" i="1"/>
  <c r="F8" i="1" s="1"/>
  <c r="F82" i="1" s="1"/>
  <c r="E9" i="1"/>
  <c r="D9" i="1"/>
  <c r="D8" i="1" s="1"/>
  <c r="D82" i="1" s="1"/>
  <c r="C9" i="1"/>
  <c r="B9" i="1"/>
  <c r="B8" i="1" s="1"/>
  <c r="B82" i="1" l="1"/>
</calcChain>
</file>

<file path=xl/sharedStrings.xml><?xml version="1.0" encoding="utf-8"?>
<sst xmlns="http://schemas.openxmlformats.org/spreadsheetml/2006/main" count="96" uniqueCount="96">
  <si>
    <t>Ministerio de Industria, Comercio Y Mypimes</t>
  </si>
  <si>
    <t>INDUSTRIA NACIONAL DE LA AGUJA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</si>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</sst>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3" fillId="0" borderId="0" xfId="0" applyNumberFormat="1" applyFont="1" applyBorder="1"/>
    <xf numFmtId="4" fontId="8" fillId="0" borderId="9" xfId="0" applyNumberFormat="1" applyFont="1" applyBorder="1"/>
    <xf numFmtId="4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indent="1"/>
    </xf>
    <xf numFmtId="4" fontId="3" fillId="0" borderId="9" xfId="0" applyNumberFormat="1" applyFont="1" applyBorder="1"/>
    <xf numFmtId="0" fontId="9" fillId="0" borderId="9" xfId="0" applyFont="1" applyBorder="1" applyAlignment="1">
      <alignment horizontal="left" indent="2"/>
    </xf>
    <xf numFmtId="4" fontId="0" fillId="0" borderId="9" xfId="0" applyNumberFormat="1" applyBorder="1"/>
    <xf numFmtId="4" fontId="9" fillId="0" borderId="9" xfId="0" applyNumberFormat="1" applyFont="1" applyBorder="1"/>
    <xf numFmtId="4" fontId="10" fillId="0" borderId="9" xfId="0" applyNumberFormat="1" applyFont="1" applyBorder="1" applyAlignment="1">
      <alignment horizontal="right"/>
    </xf>
    <xf numFmtId="4" fontId="9" fillId="0" borderId="9" xfId="0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/>
    </xf>
    <xf numFmtId="4" fontId="0" fillId="0" borderId="0" xfId="0" applyNumberFormat="1"/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/>
    <xf numFmtId="4" fontId="10" fillId="0" borderId="9" xfId="0" applyNumberFormat="1" applyFont="1" applyBorder="1" applyAlignment="1">
      <alignment horizontal="center" wrapText="1"/>
    </xf>
    <xf numFmtId="4" fontId="9" fillId="0" borderId="9" xfId="0" applyNumberFormat="1" applyFont="1" applyBorder="1" applyAlignment="1">
      <alignment horizontal="right" wrapText="1"/>
    </xf>
    <xf numFmtId="4" fontId="9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/>
    </xf>
    <xf numFmtId="0" fontId="3" fillId="0" borderId="0" xfId="0" applyFont="1"/>
    <xf numFmtId="0" fontId="12" fillId="2" borderId="9" xfId="0" applyFont="1" applyFill="1" applyBorder="1" applyAlignment="1">
      <alignment vertical="center"/>
    </xf>
    <xf numFmtId="4" fontId="3" fillId="2" borderId="0" xfId="0" applyNumberFormat="1" applyFont="1" applyFill="1" applyBorder="1"/>
    <xf numFmtId="4" fontId="8" fillId="2" borderId="9" xfId="0" applyNumberFormat="1" applyFont="1" applyFill="1" applyBorder="1"/>
    <xf numFmtId="4" fontId="8" fillId="2" borderId="9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76200</xdr:rowOff>
    </xdr:from>
    <xdr:to>
      <xdr:col>0</xdr:col>
      <xdr:colOff>3922944</xdr:colOff>
      <xdr:row>4</xdr:row>
      <xdr:rowOff>161925</xdr:rowOff>
    </xdr:to>
    <xdr:pic>
      <xdr:nvPicPr>
        <xdr:cNvPr id="2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76200"/>
          <a:ext cx="3313344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116206</xdr:colOff>
      <xdr:row>0</xdr:row>
      <xdr:rowOff>175260</xdr:rowOff>
    </xdr:from>
    <xdr:to>
      <xdr:col>13</xdr:col>
      <xdr:colOff>163304</xdr:colOff>
      <xdr:row>4</xdr:row>
      <xdr:rowOff>95250</xdr:rowOff>
    </xdr:to>
    <xdr:pic>
      <xdr:nvPicPr>
        <xdr:cNvPr id="3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89056" y="175260"/>
          <a:ext cx="2056873" cy="94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abSelected="1" view="pageBreakPreview" zoomScaleSheetLayoutView="100" workbookViewId="0">
      <selection activeCell="E85" sqref="E85"/>
    </sheetView>
  </sheetViews>
  <sheetFormatPr baseColWidth="10" defaultColWidth="11.42578125" defaultRowHeight="15" x14ac:dyDescent="0.25"/>
  <cols>
    <col min="1" max="1" width="63" customWidth="1"/>
    <col min="2" max="2" width="14.28515625" customWidth="1"/>
    <col min="3" max="3" width="13.28515625" customWidth="1"/>
    <col min="4" max="4" width="12.28515625" customWidth="1"/>
    <col min="5" max="5" width="14.140625" customWidth="1"/>
    <col min="6" max="6" width="12.85546875" customWidth="1"/>
    <col min="7" max="7" width="13.42578125" customWidth="1"/>
    <col min="8" max="8" width="9.7109375" customWidth="1"/>
    <col min="9" max="9" width="8" customWidth="1"/>
    <col min="10" max="10" width="9.5703125" customWidth="1"/>
    <col min="11" max="11" width="8.85546875" customWidth="1"/>
    <col min="12" max="12" width="12" customWidth="1"/>
    <col min="13" max="13" width="9.28515625" customWidth="1"/>
    <col min="14" max="14" width="11.5703125" customWidth="1"/>
    <col min="15" max="15" width="11.28515625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ht="2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15.75" x14ac:dyDescent="0.25">
      <c r="A3" s="40">
        <v>2022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customHeight="1" x14ac:dyDescent="0.25">
      <c r="A4" s="42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5.75" customHeight="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25.5" customHeight="1" x14ac:dyDescent="0.25">
      <c r="A6" s="29" t="s">
        <v>4</v>
      </c>
      <c r="B6" s="31" t="s">
        <v>5</v>
      </c>
      <c r="C6" s="31" t="s">
        <v>6</v>
      </c>
      <c r="D6" s="33" t="s">
        <v>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5"/>
    </row>
    <row r="7" spans="1:17" x14ac:dyDescent="0.25">
      <c r="A7" s="30"/>
      <c r="B7" s="32"/>
      <c r="C7" s="32"/>
      <c r="D7" s="1" t="s">
        <v>8</v>
      </c>
      <c r="E7" s="1" t="s">
        <v>9</v>
      </c>
      <c r="F7" s="1" t="s">
        <v>10</v>
      </c>
      <c r="G7" s="1" t="s">
        <v>11</v>
      </c>
      <c r="H7" s="2" t="s">
        <v>12</v>
      </c>
      <c r="I7" s="1" t="s">
        <v>13</v>
      </c>
      <c r="J7" s="2" t="s">
        <v>14</v>
      </c>
      <c r="K7" s="1" t="s">
        <v>15</v>
      </c>
      <c r="L7" s="1" t="s">
        <v>16</v>
      </c>
      <c r="M7" s="1" t="s">
        <v>17</v>
      </c>
      <c r="N7" s="1" t="s">
        <v>18</v>
      </c>
      <c r="O7" s="2" t="s">
        <v>19</v>
      </c>
      <c r="P7" s="1" t="s">
        <v>20</v>
      </c>
    </row>
    <row r="8" spans="1:17" x14ac:dyDescent="0.25">
      <c r="A8" s="3" t="s">
        <v>21</v>
      </c>
      <c r="B8" s="4">
        <f>B9+B15+B25+B35+B44+B51+B61</f>
        <v>190938467</v>
      </c>
      <c r="C8" s="5">
        <f>+C9+C15+C25+C35+C44+C51+C61+C66+C69+C73</f>
        <v>0</v>
      </c>
      <c r="D8" s="6">
        <f>+D9+D15+D25+D35+D44+D51+D61+D66+D69+D73</f>
        <v>8487967.3900000006</v>
      </c>
      <c r="E8" s="6">
        <f>+E9+E15+E25+E35+E44+E51+E61+E66+E69+E73</f>
        <v>14291777.780000001</v>
      </c>
      <c r="F8" s="6">
        <f>+F9+F15+F25+F35+F44+F51+F61+F66+F69+F73</f>
        <v>17351906.109999999</v>
      </c>
      <c r="G8" s="6">
        <f>+G9+G15+G25+G35+G35+G44+G51+G61+G66+G69+G73</f>
        <v>10925943.390000001</v>
      </c>
      <c r="H8" s="6">
        <f>+H9+H15+H25+H35+H44+H44+H51+H61+H66+H69+H73</f>
        <v>0</v>
      </c>
      <c r="I8" s="6">
        <f>+I9+I15+I25+I35+I44+I51+I61+I66+I69+I73</f>
        <v>0</v>
      </c>
      <c r="J8" s="6">
        <f>+J9+J15+J25+J35+J44+J51+J61+J66+J69+J73</f>
        <v>0</v>
      </c>
      <c r="K8" s="6">
        <f>+K9+K15+K25+K35+K44+K51+K61+K66+K69+K73</f>
        <v>0</v>
      </c>
      <c r="L8" s="6">
        <f t="shared" ref="L8:P8" si="0">+L9+L15+L25+L35+L44+L51+L61+L66+L69+L73</f>
        <v>0</v>
      </c>
      <c r="M8" s="6">
        <f t="shared" si="0"/>
        <v>0</v>
      </c>
      <c r="N8" s="6">
        <f t="shared" si="0"/>
        <v>0</v>
      </c>
      <c r="O8" s="6">
        <f t="shared" si="0"/>
        <v>0</v>
      </c>
      <c r="P8" s="6">
        <f t="shared" si="0"/>
        <v>51057594.670000002</v>
      </c>
    </row>
    <row r="9" spans="1:17" x14ac:dyDescent="0.25">
      <c r="A9" s="7" t="s">
        <v>22</v>
      </c>
      <c r="B9" s="8">
        <f>B10+B11+B12+B13+B14</f>
        <v>105209813</v>
      </c>
      <c r="C9" s="5">
        <f t="shared" ref="C9:O9" si="1">+C10+C11+C12+C13+C14</f>
        <v>0</v>
      </c>
      <c r="D9" s="5">
        <f t="shared" si="1"/>
        <v>7623267.6799999997</v>
      </c>
      <c r="E9" s="5">
        <f t="shared" si="1"/>
        <v>11929234.65</v>
      </c>
      <c r="F9" s="5">
        <f t="shared" si="1"/>
        <v>14664244.120000001</v>
      </c>
      <c r="G9" s="5">
        <f t="shared" si="1"/>
        <v>8155363.3099999996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>+P10+P11+P12+P13+P14</f>
        <v>42372109.759999998</v>
      </c>
    </row>
    <row r="10" spans="1:17" x14ac:dyDescent="0.25">
      <c r="A10" s="9" t="s">
        <v>23</v>
      </c>
      <c r="B10" s="10">
        <v>90010000</v>
      </c>
      <c r="C10" s="11">
        <v>0</v>
      </c>
      <c r="D10" s="12">
        <v>6478440.0800000001</v>
      </c>
      <c r="E10" s="12">
        <v>10768940.08</v>
      </c>
      <c r="F10" s="13">
        <v>13473940.08</v>
      </c>
      <c r="G10" s="14">
        <v>6892754.79</v>
      </c>
      <c r="H10" s="13">
        <v>0</v>
      </c>
      <c r="I10" s="13">
        <v>0</v>
      </c>
      <c r="J10" s="13">
        <v>0</v>
      </c>
      <c r="K10" s="13">
        <v>0</v>
      </c>
      <c r="L10" s="15">
        <v>0</v>
      </c>
      <c r="M10" s="15">
        <v>0</v>
      </c>
      <c r="N10" s="15">
        <v>0</v>
      </c>
      <c r="O10" s="15">
        <v>0</v>
      </c>
      <c r="P10" s="6">
        <f>SUM(D10:O10)</f>
        <v>37614075.030000001</v>
      </c>
      <c r="Q10" s="16"/>
    </row>
    <row r="11" spans="1:17" x14ac:dyDescent="0.25">
      <c r="A11" s="9" t="s">
        <v>24</v>
      </c>
      <c r="B11" s="10">
        <v>3896200</v>
      </c>
      <c r="C11" s="11">
        <v>0</v>
      </c>
      <c r="D11" s="14">
        <v>163000</v>
      </c>
      <c r="E11" s="14">
        <v>173500</v>
      </c>
      <c r="F11" s="17">
        <v>173500</v>
      </c>
      <c r="G11" s="14">
        <v>260263.72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5">
        <v>0</v>
      </c>
      <c r="N11" s="15">
        <v>0</v>
      </c>
      <c r="O11" s="15">
        <v>0</v>
      </c>
      <c r="P11" s="6">
        <f>SUM(D11:O11)</f>
        <v>770263.72</v>
      </c>
    </row>
    <row r="12" spans="1:17" x14ac:dyDescent="0.25">
      <c r="A12" s="9" t="s">
        <v>25</v>
      </c>
      <c r="B12" s="10">
        <v>50000</v>
      </c>
      <c r="C12" s="11">
        <v>0</v>
      </c>
      <c r="D12" s="12">
        <v>0</v>
      </c>
      <c r="E12" s="12">
        <v>0</v>
      </c>
      <c r="F12" s="13">
        <v>0</v>
      </c>
      <c r="G12" s="14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5">
        <v>0</v>
      </c>
      <c r="N12" s="15">
        <v>0</v>
      </c>
      <c r="O12" s="15">
        <v>0</v>
      </c>
      <c r="P12" s="6">
        <f>SUM(D12:O12)</f>
        <v>0</v>
      </c>
      <c r="Q12" s="18"/>
    </row>
    <row r="13" spans="1:17" x14ac:dyDescent="0.25">
      <c r="A13" s="9" t="s">
        <v>26</v>
      </c>
      <c r="B13" s="10">
        <v>0</v>
      </c>
      <c r="C13" s="11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5">
        <v>0</v>
      </c>
      <c r="N13" s="15">
        <v>0</v>
      </c>
      <c r="O13" s="15">
        <v>0</v>
      </c>
      <c r="P13" s="6">
        <f>SUM(D13:O13)</f>
        <v>0</v>
      </c>
    </row>
    <row r="14" spans="1:17" x14ac:dyDescent="0.25">
      <c r="A14" s="9" t="s">
        <v>27</v>
      </c>
      <c r="B14" s="10">
        <v>11253613</v>
      </c>
      <c r="C14" s="11">
        <v>0</v>
      </c>
      <c r="D14" s="14">
        <v>981827.6</v>
      </c>
      <c r="E14" s="14">
        <v>986794.57</v>
      </c>
      <c r="F14" s="17">
        <v>1016804.04</v>
      </c>
      <c r="G14" s="14">
        <v>1002344.8</v>
      </c>
      <c r="H14" s="17">
        <v>0</v>
      </c>
      <c r="I14" s="17">
        <v>0</v>
      </c>
      <c r="J14" s="17">
        <v>0</v>
      </c>
      <c r="K14" s="17">
        <v>0</v>
      </c>
      <c r="L14" s="15">
        <v>0</v>
      </c>
      <c r="M14" s="15">
        <v>0</v>
      </c>
      <c r="N14" s="15">
        <v>0</v>
      </c>
      <c r="O14" s="15">
        <v>0</v>
      </c>
      <c r="P14" s="6">
        <f t="shared" ref="P14:P72" si="2">SUM(D14:O14)</f>
        <v>3987771.01</v>
      </c>
    </row>
    <row r="15" spans="1:17" x14ac:dyDescent="0.25">
      <c r="A15" s="7" t="s">
        <v>28</v>
      </c>
      <c r="B15" s="8">
        <f>B16+B17+B18+B19+B21+B20+B22+B23+B24</f>
        <v>49723000</v>
      </c>
      <c r="C15" s="5">
        <f t="shared" ref="C15:P15" si="3">+C16+C17+C18+C19+C20+C21+C22+C23+C24</f>
        <v>0</v>
      </c>
      <c r="D15" s="5">
        <f t="shared" si="3"/>
        <v>864699.71000000008</v>
      </c>
      <c r="E15" s="5">
        <f t="shared" si="3"/>
        <v>1513049.4</v>
      </c>
      <c r="F15" s="5">
        <f t="shared" si="3"/>
        <v>1981422.95</v>
      </c>
      <c r="G15" s="5">
        <f t="shared" si="3"/>
        <v>1429696.1800000002</v>
      </c>
      <c r="H15" s="5">
        <f t="shared" si="3"/>
        <v>0</v>
      </c>
      <c r="I15" s="5">
        <f t="shared" si="3"/>
        <v>0</v>
      </c>
      <c r="J15" s="5">
        <f t="shared" si="3"/>
        <v>0</v>
      </c>
      <c r="K15" s="5">
        <f t="shared" si="3"/>
        <v>0</v>
      </c>
      <c r="L15" s="5">
        <f t="shared" si="3"/>
        <v>0</v>
      </c>
      <c r="M15" s="5">
        <f t="shared" si="3"/>
        <v>0</v>
      </c>
      <c r="N15" s="5">
        <f t="shared" si="3"/>
        <v>0</v>
      </c>
      <c r="O15" s="5">
        <f t="shared" si="3"/>
        <v>0</v>
      </c>
      <c r="P15" s="5">
        <f t="shared" si="3"/>
        <v>5788868.2400000002</v>
      </c>
    </row>
    <row r="16" spans="1:17" x14ac:dyDescent="0.25">
      <c r="A16" s="9" t="s">
        <v>29</v>
      </c>
      <c r="B16" s="10">
        <v>5850000</v>
      </c>
      <c r="C16" s="11">
        <v>0</v>
      </c>
      <c r="D16" s="12">
        <v>373716.31</v>
      </c>
      <c r="E16" s="12">
        <v>395876.28</v>
      </c>
      <c r="F16" s="13">
        <v>342015.69</v>
      </c>
      <c r="G16" s="19">
        <v>234756.26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5">
        <v>0</v>
      </c>
      <c r="N16" s="15">
        <v>0</v>
      </c>
      <c r="O16" s="15">
        <v>0</v>
      </c>
      <c r="P16" s="6">
        <f t="shared" si="2"/>
        <v>1346364.54</v>
      </c>
    </row>
    <row r="17" spans="1:16" x14ac:dyDescent="0.25">
      <c r="A17" s="9" t="s">
        <v>30</v>
      </c>
      <c r="B17" s="10">
        <v>10050000</v>
      </c>
      <c r="C17" s="11">
        <v>0</v>
      </c>
      <c r="D17" s="12">
        <v>0</v>
      </c>
      <c r="E17" s="12">
        <v>0</v>
      </c>
      <c r="F17" s="12">
        <v>0</v>
      </c>
      <c r="G17" s="12">
        <v>0</v>
      </c>
      <c r="H17" s="17">
        <v>0</v>
      </c>
      <c r="I17" s="17">
        <v>0</v>
      </c>
      <c r="J17" s="17">
        <v>0</v>
      </c>
      <c r="K17" s="17">
        <v>0</v>
      </c>
      <c r="L17" s="15">
        <v>0</v>
      </c>
      <c r="M17" s="15">
        <v>0</v>
      </c>
      <c r="N17" s="15">
        <v>0</v>
      </c>
      <c r="O17" s="15">
        <v>0</v>
      </c>
      <c r="P17" s="6">
        <f t="shared" si="2"/>
        <v>0</v>
      </c>
    </row>
    <row r="18" spans="1:16" x14ac:dyDescent="0.25">
      <c r="A18" s="9" t="s">
        <v>31</v>
      </c>
      <c r="B18" s="10">
        <v>2570000</v>
      </c>
      <c r="C18" s="11">
        <v>0</v>
      </c>
      <c r="D18" s="12">
        <v>198550</v>
      </c>
      <c r="E18" s="12">
        <v>196800</v>
      </c>
      <c r="F18" s="12">
        <v>203700</v>
      </c>
      <c r="G18" s="13">
        <v>200550</v>
      </c>
      <c r="H18" s="13">
        <v>0</v>
      </c>
      <c r="I18" s="13">
        <v>0</v>
      </c>
      <c r="J18" s="13">
        <v>0</v>
      </c>
      <c r="K18" s="13">
        <v>0</v>
      </c>
      <c r="L18" s="15">
        <v>0</v>
      </c>
      <c r="M18" s="15">
        <v>0</v>
      </c>
      <c r="N18" s="15">
        <v>0</v>
      </c>
      <c r="O18" s="15">
        <v>0</v>
      </c>
      <c r="P18" s="6">
        <f t="shared" si="2"/>
        <v>799600</v>
      </c>
    </row>
    <row r="19" spans="1:16" x14ac:dyDescent="0.25">
      <c r="A19" s="9" t="s">
        <v>32</v>
      </c>
      <c r="B19" s="10">
        <v>80000</v>
      </c>
      <c r="C19" s="11">
        <v>0</v>
      </c>
      <c r="D19" s="13">
        <v>0</v>
      </c>
      <c r="E19" s="12">
        <v>0</v>
      </c>
      <c r="F19" s="12">
        <v>0</v>
      </c>
      <c r="G19" s="12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5">
        <v>0</v>
      </c>
      <c r="N19" s="15">
        <v>0</v>
      </c>
      <c r="O19" s="15">
        <v>0</v>
      </c>
      <c r="P19" s="6">
        <f t="shared" si="2"/>
        <v>0</v>
      </c>
    </row>
    <row r="20" spans="1:16" x14ac:dyDescent="0.25">
      <c r="A20" s="9" t="s">
        <v>33</v>
      </c>
      <c r="B20" s="10">
        <v>5788000</v>
      </c>
      <c r="C20" s="11">
        <v>0</v>
      </c>
      <c r="D20" s="12">
        <v>292433.40000000002</v>
      </c>
      <c r="E20" s="14">
        <v>390373.12</v>
      </c>
      <c r="F20" s="13">
        <v>341403.26</v>
      </c>
      <c r="G20" s="12">
        <v>341403.26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5">
        <v>0</v>
      </c>
      <c r="N20" s="15">
        <v>0</v>
      </c>
      <c r="O20" s="15">
        <v>0</v>
      </c>
      <c r="P20" s="6">
        <f t="shared" si="2"/>
        <v>1365613.04</v>
      </c>
    </row>
    <row r="21" spans="1:16" x14ac:dyDescent="0.25">
      <c r="A21" s="9" t="s">
        <v>34</v>
      </c>
      <c r="B21" s="10">
        <v>530000</v>
      </c>
      <c r="C21" s="11">
        <v>0</v>
      </c>
      <c r="D21" s="12">
        <v>0</v>
      </c>
      <c r="E21" s="12">
        <v>530000</v>
      </c>
      <c r="F21" s="12">
        <v>0</v>
      </c>
      <c r="G21" s="12">
        <v>0</v>
      </c>
      <c r="H21" s="13">
        <v>0</v>
      </c>
      <c r="I21" s="13">
        <v>0</v>
      </c>
      <c r="J21" s="13">
        <v>0</v>
      </c>
      <c r="K21" s="13">
        <v>0</v>
      </c>
      <c r="L21" s="15">
        <v>0</v>
      </c>
      <c r="M21" s="15">
        <v>0</v>
      </c>
      <c r="N21" s="15">
        <v>0</v>
      </c>
      <c r="O21" s="15">
        <v>0</v>
      </c>
      <c r="P21" s="6">
        <f t="shared" si="2"/>
        <v>530000</v>
      </c>
    </row>
    <row r="22" spans="1:16" x14ac:dyDescent="0.25">
      <c r="A22" s="9" t="s">
        <v>35</v>
      </c>
      <c r="B22" s="10">
        <v>7290000</v>
      </c>
      <c r="C22" s="1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20">
        <v>0</v>
      </c>
      <c r="J22" s="14">
        <v>0</v>
      </c>
      <c r="K22" s="20">
        <v>0</v>
      </c>
      <c r="L22" s="15">
        <v>0</v>
      </c>
      <c r="M22" s="15">
        <v>0</v>
      </c>
      <c r="N22" s="15">
        <v>0</v>
      </c>
      <c r="O22" s="15">
        <v>0</v>
      </c>
      <c r="P22" s="6">
        <f t="shared" si="2"/>
        <v>0</v>
      </c>
    </row>
    <row r="23" spans="1:16" x14ac:dyDescent="0.25">
      <c r="A23" s="9" t="s">
        <v>36</v>
      </c>
      <c r="B23" s="10">
        <v>13350000</v>
      </c>
      <c r="C23" s="11">
        <v>0</v>
      </c>
      <c r="D23" s="12">
        <v>0</v>
      </c>
      <c r="E23" s="12">
        <v>0</v>
      </c>
      <c r="F23" s="14">
        <v>713664</v>
      </c>
      <c r="G23" s="14">
        <v>66666.66</v>
      </c>
      <c r="H23" s="12">
        <v>0</v>
      </c>
      <c r="I23" s="20">
        <v>0</v>
      </c>
      <c r="J23" s="12">
        <v>0</v>
      </c>
      <c r="K23" s="20">
        <v>0</v>
      </c>
      <c r="L23" s="15">
        <v>0</v>
      </c>
      <c r="M23" s="15">
        <v>0</v>
      </c>
      <c r="N23" s="15">
        <v>0</v>
      </c>
      <c r="O23" s="15">
        <v>0</v>
      </c>
      <c r="P23" s="6">
        <f t="shared" si="2"/>
        <v>780330.66</v>
      </c>
    </row>
    <row r="24" spans="1:16" x14ac:dyDescent="0.25">
      <c r="A24" s="9" t="s">
        <v>37</v>
      </c>
      <c r="B24" s="10">
        <v>4215000</v>
      </c>
      <c r="C24" s="11">
        <v>0</v>
      </c>
      <c r="D24" s="12">
        <v>0</v>
      </c>
      <c r="E24" s="12">
        <v>0</v>
      </c>
      <c r="F24" s="12">
        <v>380640</v>
      </c>
      <c r="G24" s="12">
        <v>586320</v>
      </c>
      <c r="H24" s="12">
        <v>0</v>
      </c>
      <c r="I24" s="21">
        <v>0</v>
      </c>
      <c r="J24" s="12">
        <v>0</v>
      </c>
      <c r="K24" s="21">
        <v>0</v>
      </c>
      <c r="L24" s="15">
        <v>0</v>
      </c>
      <c r="M24" s="15">
        <v>0</v>
      </c>
      <c r="N24" s="15">
        <v>0</v>
      </c>
      <c r="O24" s="15">
        <v>0</v>
      </c>
      <c r="P24" s="6">
        <f t="shared" si="2"/>
        <v>966960</v>
      </c>
    </row>
    <row r="25" spans="1:16" x14ac:dyDescent="0.25">
      <c r="A25" s="7" t="s">
        <v>38</v>
      </c>
      <c r="B25" s="8">
        <f>B26+B27+B28+B29+B30+B31+B32+B33+B34</f>
        <v>21810654</v>
      </c>
      <c r="C25" s="5">
        <f t="shared" ref="C25:P25" si="4">+C26+C27+C28+C29+C30+C31+C32+C33+C34</f>
        <v>0</v>
      </c>
      <c r="D25" s="5">
        <f t="shared" si="4"/>
        <v>0</v>
      </c>
      <c r="E25" s="5">
        <f t="shared" si="4"/>
        <v>62572.480000000003</v>
      </c>
      <c r="F25" s="5">
        <f t="shared" si="4"/>
        <v>305039.04000000004</v>
      </c>
      <c r="G25" s="5">
        <f t="shared" si="4"/>
        <v>1340883.8999999999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5">
        <f t="shared" si="4"/>
        <v>0</v>
      </c>
      <c r="L25" s="5">
        <f t="shared" si="4"/>
        <v>0</v>
      </c>
      <c r="M25" s="5">
        <f t="shared" si="4"/>
        <v>0</v>
      </c>
      <c r="N25" s="5">
        <f t="shared" si="4"/>
        <v>0</v>
      </c>
      <c r="O25" s="5">
        <f t="shared" si="4"/>
        <v>0</v>
      </c>
      <c r="P25" s="5">
        <f t="shared" si="4"/>
        <v>1708495.42</v>
      </c>
    </row>
    <row r="26" spans="1:16" x14ac:dyDescent="0.25">
      <c r="A26" s="9" t="s">
        <v>39</v>
      </c>
      <c r="B26" s="10">
        <v>600000</v>
      </c>
      <c r="C26" s="11">
        <v>0</v>
      </c>
      <c r="D26" s="12">
        <v>0</v>
      </c>
      <c r="E26" s="12">
        <v>62572.480000000003</v>
      </c>
      <c r="F26" s="12">
        <v>10065</v>
      </c>
      <c r="G26" s="12">
        <v>6540</v>
      </c>
      <c r="H26" s="12">
        <v>0</v>
      </c>
      <c r="I26" s="20">
        <v>0</v>
      </c>
      <c r="J26" s="12">
        <v>0</v>
      </c>
      <c r="K26" s="20">
        <v>0</v>
      </c>
      <c r="L26" s="15">
        <v>0</v>
      </c>
      <c r="M26" s="15">
        <v>0</v>
      </c>
      <c r="N26" s="15">
        <v>0</v>
      </c>
      <c r="O26" s="15">
        <v>0</v>
      </c>
      <c r="P26" s="6">
        <f t="shared" si="2"/>
        <v>79177.48000000001</v>
      </c>
    </row>
    <row r="27" spans="1:16" x14ac:dyDescent="0.25">
      <c r="A27" s="9" t="s">
        <v>40</v>
      </c>
      <c r="B27" s="10">
        <v>10817089</v>
      </c>
      <c r="C27" s="11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5">
        <v>0</v>
      </c>
      <c r="M27" s="15">
        <v>0</v>
      </c>
      <c r="N27" s="15">
        <v>0</v>
      </c>
      <c r="O27" s="15">
        <v>0</v>
      </c>
      <c r="P27" s="6">
        <f t="shared" si="2"/>
        <v>0</v>
      </c>
    </row>
    <row r="28" spans="1:16" x14ac:dyDescent="0.25">
      <c r="A28" s="9" t="s">
        <v>41</v>
      </c>
      <c r="B28" s="10">
        <v>600000</v>
      </c>
      <c r="C28" s="11">
        <v>0</v>
      </c>
      <c r="D28" s="12">
        <v>0</v>
      </c>
      <c r="E28" s="12">
        <v>0</v>
      </c>
      <c r="F28" s="12">
        <v>149093</v>
      </c>
      <c r="G28" s="14">
        <v>9912</v>
      </c>
      <c r="H28" s="12">
        <v>0</v>
      </c>
      <c r="I28" s="12">
        <v>0</v>
      </c>
      <c r="J28" s="12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6">
        <f t="shared" si="2"/>
        <v>159005</v>
      </c>
    </row>
    <row r="29" spans="1:16" x14ac:dyDescent="0.25">
      <c r="A29" s="9" t="s">
        <v>42</v>
      </c>
      <c r="B29" s="10">
        <v>10000</v>
      </c>
      <c r="C29" s="11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6">
        <f t="shared" si="2"/>
        <v>0</v>
      </c>
    </row>
    <row r="30" spans="1:16" x14ac:dyDescent="0.25">
      <c r="A30" s="9" t="s">
        <v>43</v>
      </c>
      <c r="B30" s="10">
        <v>850000</v>
      </c>
      <c r="C30" s="11">
        <v>0</v>
      </c>
      <c r="D30" s="12">
        <v>0</v>
      </c>
      <c r="E30" s="12">
        <v>0</v>
      </c>
      <c r="F30" s="12">
        <v>145881.04</v>
      </c>
      <c r="G30" s="12">
        <v>0</v>
      </c>
      <c r="H30" s="12">
        <v>0</v>
      </c>
      <c r="I30" s="12">
        <v>0</v>
      </c>
      <c r="J30" s="12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6">
        <f t="shared" si="2"/>
        <v>145881.04</v>
      </c>
    </row>
    <row r="31" spans="1:16" x14ac:dyDescent="0.25">
      <c r="A31" s="9" t="s">
        <v>44</v>
      </c>
      <c r="B31" s="10">
        <v>1125000</v>
      </c>
      <c r="C31" s="11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5">
        <v>0</v>
      </c>
      <c r="M31" s="15">
        <v>0</v>
      </c>
      <c r="N31" s="15">
        <v>0</v>
      </c>
      <c r="O31" s="15">
        <v>0</v>
      </c>
      <c r="P31" s="6">
        <f t="shared" si="2"/>
        <v>0</v>
      </c>
    </row>
    <row r="32" spans="1:16" x14ac:dyDescent="0.25">
      <c r="A32" s="9" t="s">
        <v>45</v>
      </c>
      <c r="B32" s="10">
        <v>5500000</v>
      </c>
      <c r="C32" s="11">
        <v>0</v>
      </c>
      <c r="D32" s="12">
        <v>0</v>
      </c>
      <c r="E32" s="12">
        <v>0</v>
      </c>
      <c r="F32" s="12">
        <v>0</v>
      </c>
      <c r="G32" s="14">
        <v>1300000</v>
      </c>
      <c r="H32" s="12">
        <v>0</v>
      </c>
      <c r="I32" s="12">
        <v>0</v>
      </c>
      <c r="J32" s="21">
        <v>0</v>
      </c>
      <c r="K32" s="12">
        <v>0</v>
      </c>
      <c r="L32" s="15">
        <v>0</v>
      </c>
      <c r="M32" s="15">
        <v>0</v>
      </c>
      <c r="N32" s="15">
        <v>0</v>
      </c>
      <c r="O32" s="15">
        <v>0</v>
      </c>
      <c r="P32" s="6">
        <f t="shared" si="2"/>
        <v>1300000</v>
      </c>
    </row>
    <row r="33" spans="1:16" x14ac:dyDescent="0.25">
      <c r="A33" s="9" t="s">
        <v>46</v>
      </c>
      <c r="B33" s="10">
        <v>0</v>
      </c>
      <c r="C33" s="11">
        <v>0</v>
      </c>
      <c r="D33" s="12">
        <v>0</v>
      </c>
      <c r="E33" s="12">
        <v>0</v>
      </c>
      <c r="F33" s="12">
        <v>0</v>
      </c>
      <c r="G33" s="12">
        <v>0</v>
      </c>
      <c r="H33" s="13">
        <v>0</v>
      </c>
      <c r="I33" s="13">
        <v>0</v>
      </c>
      <c r="J33" s="13">
        <v>0</v>
      </c>
      <c r="K33" s="12">
        <v>0</v>
      </c>
      <c r="L33" s="15">
        <v>0</v>
      </c>
      <c r="M33" s="15">
        <v>0</v>
      </c>
      <c r="N33" s="15">
        <v>0</v>
      </c>
      <c r="O33" s="15">
        <v>0</v>
      </c>
      <c r="P33" s="6">
        <f t="shared" si="2"/>
        <v>0</v>
      </c>
    </row>
    <row r="34" spans="1:16" x14ac:dyDescent="0.25">
      <c r="A34" s="9" t="s">
        <v>47</v>
      </c>
      <c r="B34" s="10">
        <v>2308565</v>
      </c>
      <c r="C34" s="11">
        <v>0</v>
      </c>
      <c r="D34" s="12">
        <v>0</v>
      </c>
      <c r="E34" s="12">
        <v>0</v>
      </c>
      <c r="F34" s="12">
        <v>0</v>
      </c>
      <c r="G34" s="14">
        <v>24431.9</v>
      </c>
      <c r="H34" s="12">
        <v>0</v>
      </c>
      <c r="I34" s="20">
        <v>0</v>
      </c>
      <c r="J34" s="21">
        <v>0</v>
      </c>
      <c r="K34" s="12">
        <v>0</v>
      </c>
      <c r="L34" s="15">
        <v>0</v>
      </c>
      <c r="M34" s="15">
        <v>0</v>
      </c>
      <c r="N34" s="15">
        <v>0</v>
      </c>
      <c r="O34" s="15">
        <v>0</v>
      </c>
      <c r="P34" s="6">
        <f t="shared" si="2"/>
        <v>24431.9</v>
      </c>
    </row>
    <row r="35" spans="1:16" x14ac:dyDescent="0.25">
      <c r="A35" s="7" t="s">
        <v>48</v>
      </c>
      <c r="B35" s="8">
        <v>0</v>
      </c>
      <c r="C35" s="5">
        <f>+C36+C37+C38+C39+C40+C41+C42+C43</f>
        <v>0</v>
      </c>
      <c r="D35" s="5">
        <f>+D36+D37+D38+D39+D40+D41+D42+D43</f>
        <v>0</v>
      </c>
      <c r="E35" s="5">
        <f>+E36+E37+E38+E39+E40+E42+E43</f>
        <v>0</v>
      </c>
      <c r="F35" s="5">
        <f t="shared" ref="F35:P35" si="5">+F36+F37+F38+F39+F40+F41+F42+F43</f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5">
        <f t="shared" si="5"/>
        <v>0</v>
      </c>
      <c r="O35" s="5">
        <f t="shared" si="5"/>
        <v>0</v>
      </c>
      <c r="P35" s="5">
        <f t="shared" si="5"/>
        <v>0</v>
      </c>
    </row>
    <row r="36" spans="1:16" x14ac:dyDescent="0.25">
      <c r="A36" s="9" t="s">
        <v>49</v>
      </c>
      <c r="B36" s="10">
        <v>0</v>
      </c>
      <c r="C36" s="11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21">
        <v>0</v>
      </c>
      <c r="K36" s="12">
        <v>0</v>
      </c>
      <c r="L36" s="15">
        <v>0</v>
      </c>
      <c r="M36" s="15">
        <v>0</v>
      </c>
      <c r="N36" s="15">
        <v>0</v>
      </c>
      <c r="O36" s="15">
        <v>0</v>
      </c>
      <c r="P36" s="6">
        <f t="shared" si="2"/>
        <v>0</v>
      </c>
    </row>
    <row r="37" spans="1:16" x14ac:dyDescent="0.25">
      <c r="A37" s="9" t="s">
        <v>50</v>
      </c>
      <c r="B37" s="10">
        <v>0</v>
      </c>
      <c r="C37" s="11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21">
        <v>0</v>
      </c>
      <c r="K37" s="12">
        <v>0</v>
      </c>
      <c r="L37" s="15">
        <v>0</v>
      </c>
      <c r="M37" s="15">
        <v>0</v>
      </c>
      <c r="N37" s="15">
        <v>0</v>
      </c>
      <c r="O37" s="15">
        <v>0</v>
      </c>
      <c r="P37" s="6">
        <f t="shared" si="2"/>
        <v>0</v>
      </c>
    </row>
    <row r="38" spans="1:16" x14ac:dyDescent="0.25">
      <c r="A38" s="9" t="s">
        <v>51</v>
      </c>
      <c r="B38" s="10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6">
        <f t="shared" si="2"/>
        <v>0</v>
      </c>
    </row>
    <row r="39" spans="1:16" x14ac:dyDescent="0.25">
      <c r="A39" s="9" t="s">
        <v>52</v>
      </c>
      <c r="B39" s="10">
        <v>0</v>
      </c>
      <c r="C39" s="11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21">
        <v>0</v>
      </c>
      <c r="K39" s="12">
        <v>0</v>
      </c>
      <c r="L39" s="15">
        <v>0</v>
      </c>
      <c r="M39" s="15">
        <v>0</v>
      </c>
      <c r="N39" s="15">
        <v>0</v>
      </c>
      <c r="O39" s="15">
        <v>0</v>
      </c>
      <c r="P39" s="6">
        <f t="shared" si="2"/>
        <v>0</v>
      </c>
    </row>
    <row r="40" spans="1:16" x14ac:dyDescent="0.25">
      <c r="A40" s="9" t="s">
        <v>53</v>
      </c>
      <c r="B40" s="10">
        <v>0</v>
      </c>
      <c r="C40" s="11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21">
        <v>0</v>
      </c>
      <c r="K40" s="12">
        <v>0</v>
      </c>
      <c r="L40" s="15">
        <v>0</v>
      </c>
      <c r="M40" s="15">
        <v>0</v>
      </c>
      <c r="N40" s="15">
        <v>0</v>
      </c>
      <c r="O40" s="15">
        <v>0</v>
      </c>
      <c r="P40" s="6">
        <f t="shared" si="2"/>
        <v>0</v>
      </c>
    </row>
    <row r="41" spans="1:16" x14ac:dyDescent="0.25">
      <c r="A41" s="9" t="s">
        <v>54</v>
      </c>
      <c r="B41" s="10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6">
        <f t="shared" si="2"/>
        <v>0</v>
      </c>
    </row>
    <row r="42" spans="1:16" x14ac:dyDescent="0.25">
      <c r="A42" s="9" t="s">
        <v>55</v>
      </c>
      <c r="B42" s="10">
        <v>0</v>
      </c>
      <c r="C42" s="11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2">
        <v>0</v>
      </c>
      <c r="L42" s="15">
        <v>0</v>
      </c>
      <c r="M42" s="15">
        <v>0</v>
      </c>
      <c r="N42" s="15">
        <v>0</v>
      </c>
      <c r="O42" s="15">
        <v>0</v>
      </c>
      <c r="P42" s="6">
        <f t="shared" si="2"/>
        <v>0</v>
      </c>
    </row>
    <row r="43" spans="1:16" x14ac:dyDescent="0.25">
      <c r="A43" s="9" t="s">
        <v>56</v>
      </c>
      <c r="B43" s="10">
        <v>0</v>
      </c>
      <c r="C43" s="11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21">
        <v>0</v>
      </c>
      <c r="K43" s="12">
        <v>0</v>
      </c>
      <c r="L43" s="15">
        <v>0</v>
      </c>
      <c r="M43" s="15">
        <v>0</v>
      </c>
      <c r="N43" s="15">
        <v>0</v>
      </c>
      <c r="O43" s="15">
        <v>0</v>
      </c>
      <c r="P43" s="6">
        <f t="shared" si="2"/>
        <v>0</v>
      </c>
    </row>
    <row r="44" spans="1:16" s="24" customFormat="1" x14ac:dyDescent="0.25">
      <c r="A44" s="7" t="s">
        <v>57</v>
      </c>
      <c r="B44" s="8">
        <v>0</v>
      </c>
      <c r="C44" s="5">
        <f t="shared" ref="C44:P44" si="6">+C45+C46+C47+C48+C49+C50</f>
        <v>0</v>
      </c>
      <c r="D44" s="22">
        <f t="shared" si="6"/>
        <v>0</v>
      </c>
      <c r="E44" s="22">
        <f t="shared" si="6"/>
        <v>0</v>
      </c>
      <c r="F44" s="22">
        <f t="shared" si="6"/>
        <v>0</v>
      </c>
      <c r="G44" s="22">
        <f t="shared" si="6"/>
        <v>0</v>
      </c>
      <c r="H44" s="22">
        <f t="shared" si="6"/>
        <v>0</v>
      </c>
      <c r="I44" s="22">
        <f t="shared" si="6"/>
        <v>0</v>
      </c>
      <c r="J44" s="22">
        <f t="shared" si="6"/>
        <v>0</v>
      </c>
      <c r="K44" s="23">
        <f t="shared" si="6"/>
        <v>0</v>
      </c>
      <c r="L44" s="23">
        <f t="shared" si="6"/>
        <v>0</v>
      </c>
      <c r="M44" s="23">
        <f t="shared" si="6"/>
        <v>0</v>
      </c>
      <c r="N44" s="23">
        <f t="shared" si="6"/>
        <v>0</v>
      </c>
      <c r="O44" s="23">
        <f t="shared" si="6"/>
        <v>0</v>
      </c>
      <c r="P44" s="23">
        <f t="shared" si="6"/>
        <v>0</v>
      </c>
    </row>
    <row r="45" spans="1:16" x14ac:dyDescent="0.25">
      <c r="A45" s="9" t="s">
        <v>58</v>
      </c>
      <c r="B45" s="10">
        <v>0</v>
      </c>
      <c r="C45" s="11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21">
        <v>0</v>
      </c>
      <c r="K45" s="12">
        <v>0</v>
      </c>
      <c r="L45" s="15">
        <v>0</v>
      </c>
      <c r="M45" s="15">
        <v>0</v>
      </c>
      <c r="N45" s="15">
        <v>0</v>
      </c>
      <c r="O45" s="15">
        <v>0</v>
      </c>
      <c r="P45" s="6">
        <f t="shared" si="2"/>
        <v>0</v>
      </c>
    </row>
    <row r="46" spans="1:16" x14ac:dyDescent="0.25">
      <c r="A46" s="9" t="s">
        <v>59</v>
      </c>
      <c r="B46" s="10">
        <v>0</v>
      </c>
      <c r="C46" s="11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21">
        <v>0</v>
      </c>
      <c r="K46" s="12">
        <v>0</v>
      </c>
      <c r="L46" s="15">
        <v>0</v>
      </c>
      <c r="M46" s="15">
        <v>0</v>
      </c>
      <c r="N46" s="15">
        <v>0</v>
      </c>
      <c r="O46" s="15">
        <v>0</v>
      </c>
      <c r="P46" s="6">
        <f t="shared" si="2"/>
        <v>0</v>
      </c>
    </row>
    <row r="47" spans="1:16" x14ac:dyDescent="0.25">
      <c r="A47" s="9" t="s">
        <v>60</v>
      </c>
      <c r="B47" s="10">
        <v>0</v>
      </c>
      <c r="C47" s="11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21">
        <v>0</v>
      </c>
      <c r="K47" s="12">
        <v>0</v>
      </c>
      <c r="L47" s="15">
        <v>0</v>
      </c>
      <c r="M47" s="15">
        <v>0</v>
      </c>
      <c r="N47" s="15">
        <v>0</v>
      </c>
      <c r="O47" s="15">
        <v>0</v>
      </c>
      <c r="P47" s="6">
        <f t="shared" si="2"/>
        <v>0</v>
      </c>
    </row>
    <row r="48" spans="1:16" x14ac:dyDescent="0.25">
      <c r="A48" s="9" t="s">
        <v>61</v>
      </c>
      <c r="B48" s="10">
        <v>0</v>
      </c>
      <c r="C48" s="11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21">
        <v>0</v>
      </c>
      <c r="K48" s="12">
        <v>0</v>
      </c>
      <c r="L48" s="15">
        <v>0</v>
      </c>
      <c r="M48" s="15">
        <v>0</v>
      </c>
      <c r="N48" s="15">
        <v>0</v>
      </c>
      <c r="O48" s="15">
        <v>0</v>
      </c>
      <c r="P48" s="6">
        <f t="shared" si="2"/>
        <v>0</v>
      </c>
    </row>
    <row r="49" spans="1:16" x14ac:dyDescent="0.25">
      <c r="A49" s="9" t="s">
        <v>62</v>
      </c>
      <c r="B49" s="10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6">
        <f t="shared" si="2"/>
        <v>0</v>
      </c>
    </row>
    <row r="50" spans="1:16" x14ac:dyDescent="0.25">
      <c r="A50" s="9" t="s">
        <v>63</v>
      </c>
      <c r="B50" s="10">
        <v>0</v>
      </c>
      <c r="C50" s="11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21">
        <v>0</v>
      </c>
      <c r="K50" s="12">
        <v>0</v>
      </c>
      <c r="L50" s="15">
        <v>0</v>
      </c>
      <c r="M50" s="15">
        <v>0</v>
      </c>
      <c r="N50" s="15">
        <v>0</v>
      </c>
      <c r="O50" s="15">
        <v>0</v>
      </c>
      <c r="P50" s="6">
        <f t="shared" si="2"/>
        <v>0</v>
      </c>
    </row>
    <row r="51" spans="1:16" s="24" customFormat="1" x14ac:dyDescent="0.25">
      <c r="A51" s="7" t="s">
        <v>64</v>
      </c>
      <c r="B51" s="8">
        <f>B52+B53+B54+B55+B56+B57+B58+B59+B60</f>
        <v>14195000</v>
      </c>
      <c r="C51" s="5">
        <f t="shared" ref="C51:J51" si="7">+C52+C53+C54+C55+C56+C57+C58+C59+C60</f>
        <v>0</v>
      </c>
      <c r="D51" s="22">
        <f t="shared" si="7"/>
        <v>0</v>
      </c>
      <c r="E51" s="22">
        <f t="shared" si="7"/>
        <v>0</v>
      </c>
      <c r="F51" s="22">
        <f t="shared" si="7"/>
        <v>401200</v>
      </c>
      <c r="G51" s="22">
        <f t="shared" si="7"/>
        <v>0</v>
      </c>
      <c r="H51" s="22">
        <f t="shared" si="7"/>
        <v>0</v>
      </c>
      <c r="I51" s="22">
        <f t="shared" si="7"/>
        <v>0</v>
      </c>
      <c r="J51" s="22">
        <f t="shared" si="7"/>
        <v>0</v>
      </c>
      <c r="K51" s="23">
        <f>+K52+K53+K54+K55+K56+K58+K59+K60</f>
        <v>0</v>
      </c>
      <c r="L51" s="23">
        <f>+L52+L53+L54+L55+L56+L58+L59+L60</f>
        <v>0</v>
      </c>
      <c r="M51" s="23">
        <f t="shared" ref="M51:P51" si="8">+M52+M53+M54+M55+M56+M58+M59+M60</f>
        <v>0</v>
      </c>
      <c r="N51" s="23">
        <f t="shared" si="8"/>
        <v>0</v>
      </c>
      <c r="O51" s="23">
        <f t="shared" si="8"/>
        <v>0</v>
      </c>
      <c r="P51" s="23">
        <f t="shared" si="8"/>
        <v>401200</v>
      </c>
    </row>
    <row r="52" spans="1:16" x14ac:dyDescent="0.25">
      <c r="A52" s="9" t="s">
        <v>65</v>
      </c>
      <c r="B52" s="10">
        <v>1350000</v>
      </c>
      <c r="C52" s="11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21">
        <v>0</v>
      </c>
      <c r="J52" s="21">
        <v>0</v>
      </c>
      <c r="K52" s="12">
        <v>0</v>
      </c>
      <c r="L52" s="15">
        <v>0</v>
      </c>
      <c r="M52" s="15">
        <v>0</v>
      </c>
      <c r="N52" s="15">
        <v>0</v>
      </c>
      <c r="O52" s="15">
        <v>0</v>
      </c>
      <c r="P52" s="6">
        <f t="shared" si="2"/>
        <v>0</v>
      </c>
    </row>
    <row r="53" spans="1:16" x14ac:dyDescent="0.25">
      <c r="A53" s="9" t="s">
        <v>66</v>
      </c>
      <c r="B53" s="10">
        <v>200000</v>
      </c>
      <c r="C53" s="11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6">
        <f t="shared" si="2"/>
        <v>0</v>
      </c>
    </row>
    <row r="54" spans="1:16" x14ac:dyDescent="0.25">
      <c r="A54" s="9" t="s">
        <v>67</v>
      </c>
      <c r="B54" s="10">
        <v>5000</v>
      </c>
      <c r="C54" s="11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21">
        <v>0</v>
      </c>
      <c r="J54" s="21">
        <v>0</v>
      </c>
      <c r="K54" s="12">
        <v>0</v>
      </c>
      <c r="L54" s="15">
        <v>0</v>
      </c>
      <c r="M54" s="15">
        <v>0</v>
      </c>
      <c r="N54" s="15">
        <v>0</v>
      </c>
      <c r="O54" s="15">
        <v>0</v>
      </c>
      <c r="P54" s="6">
        <f t="shared" si="2"/>
        <v>0</v>
      </c>
    </row>
    <row r="55" spans="1:16" x14ac:dyDescent="0.25">
      <c r="A55" s="9" t="s">
        <v>68</v>
      </c>
      <c r="B55" s="10">
        <v>7000000</v>
      </c>
      <c r="C55" s="11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20">
        <v>0</v>
      </c>
      <c r="J55" s="21">
        <v>0</v>
      </c>
      <c r="K55" s="12">
        <v>0</v>
      </c>
      <c r="L55" s="15">
        <v>0</v>
      </c>
      <c r="M55" s="15">
        <v>0</v>
      </c>
      <c r="N55" s="15">
        <v>0</v>
      </c>
      <c r="O55" s="15">
        <v>0</v>
      </c>
      <c r="P55" s="6">
        <f t="shared" si="2"/>
        <v>0</v>
      </c>
    </row>
    <row r="56" spans="1:16" x14ac:dyDescent="0.25">
      <c r="A56" s="9" t="s">
        <v>69</v>
      </c>
      <c r="B56" s="10">
        <v>5460000</v>
      </c>
      <c r="C56" s="11">
        <v>0</v>
      </c>
      <c r="D56" s="13">
        <v>0</v>
      </c>
      <c r="E56" s="13">
        <v>0</v>
      </c>
      <c r="F56" s="13">
        <v>401200</v>
      </c>
      <c r="G56" s="13">
        <v>0</v>
      </c>
      <c r="H56" s="13">
        <v>0</v>
      </c>
      <c r="I56" s="20">
        <v>0</v>
      </c>
      <c r="J56" s="21">
        <v>0</v>
      </c>
      <c r="K56" s="12">
        <v>0</v>
      </c>
      <c r="L56" s="15">
        <v>0</v>
      </c>
      <c r="M56" s="15">
        <v>0</v>
      </c>
      <c r="N56" s="15">
        <v>0</v>
      </c>
      <c r="O56" s="15">
        <v>0</v>
      </c>
      <c r="P56" s="6">
        <f t="shared" si="2"/>
        <v>401200</v>
      </c>
    </row>
    <row r="57" spans="1:16" x14ac:dyDescent="0.25">
      <c r="A57" s="9" t="s">
        <v>70</v>
      </c>
      <c r="B57" s="10">
        <v>180000</v>
      </c>
      <c r="C57" s="11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21">
        <v>0</v>
      </c>
      <c r="J57" s="21">
        <v>0</v>
      </c>
      <c r="K57" s="12">
        <v>0</v>
      </c>
      <c r="L57" s="15">
        <v>0</v>
      </c>
      <c r="M57" s="15">
        <v>0</v>
      </c>
      <c r="N57" s="15">
        <v>0</v>
      </c>
      <c r="O57" s="15">
        <v>0</v>
      </c>
      <c r="P57" s="6">
        <f t="shared" si="2"/>
        <v>0</v>
      </c>
    </row>
    <row r="58" spans="1:16" x14ac:dyDescent="0.25">
      <c r="A58" s="9" t="s">
        <v>71</v>
      </c>
      <c r="B58" s="10">
        <v>0</v>
      </c>
      <c r="C58" s="11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21">
        <v>0</v>
      </c>
      <c r="J58" s="21">
        <v>0</v>
      </c>
      <c r="K58" s="12">
        <v>0</v>
      </c>
      <c r="L58" s="15">
        <v>0</v>
      </c>
      <c r="M58" s="15">
        <v>0</v>
      </c>
      <c r="N58" s="15">
        <v>0</v>
      </c>
      <c r="O58" s="15">
        <v>0</v>
      </c>
      <c r="P58" s="6">
        <f t="shared" si="2"/>
        <v>0</v>
      </c>
    </row>
    <row r="59" spans="1:16" x14ac:dyDescent="0.25">
      <c r="A59" s="9" t="s">
        <v>72</v>
      </c>
      <c r="B59" s="10">
        <v>0</v>
      </c>
      <c r="C59" s="11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21">
        <v>0</v>
      </c>
      <c r="J59" s="21">
        <v>0</v>
      </c>
      <c r="K59" s="12">
        <v>0</v>
      </c>
      <c r="L59" s="15">
        <v>0</v>
      </c>
      <c r="M59" s="15">
        <v>0</v>
      </c>
      <c r="N59" s="15">
        <v>0</v>
      </c>
      <c r="O59" s="15">
        <v>0</v>
      </c>
      <c r="P59" s="6">
        <f t="shared" si="2"/>
        <v>0</v>
      </c>
    </row>
    <row r="60" spans="1:16" x14ac:dyDescent="0.25">
      <c r="A60" s="9" t="s">
        <v>73</v>
      </c>
      <c r="B60" s="10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6">
        <f t="shared" si="2"/>
        <v>0</v>
      </c>
    </row>
    <row r="61" spans="1:16" x14ac:dyDescent="0.25">
      <c r="A61" s="7" t="s">
        <v>74</v>
      </c>
      <c r="B61" s="8">
        <f>B62+B63+B64+B65</f>
        <v>0</v>
      </c>
      <c r="C61" s="5">
        <f t="shared" ref="C61:P61" si="9">+C62+C63+C64+C65</f>
        <v>0</v>
      </c>
      <c r="D61" s="6">
        <f t="shared" si="9"/>
        <v>0</v>
      </c>
      <c r="E61" s="6">
        <f t="shared" si="9"/>
        <v>786921.25</v>
      </c>
      <c r="F61" s="6">
        <f t="shared" si="9"/>
        <v>0</v>
      </c>
      <c r="G61" s="6">
        <f t="shared" si="9"/>
        <v>0</v>
      </c>
      <c r="H61" s="6">
        <f t="shared" si="9"/>
        <v>0</v>
      </c>
      <c r="I61" s="6">
        <f t="shared" si="9"/>
        <v>0</v>
      </c>
      <c r="J61" s="6">
        <f t="shared" si="9"/>
        <v>0</v>
      </c>
      <c r="K61" s="6">
        <f t="shared" si="9"/>
        <v>0</v>
      </c>
      <c r="L61" s="6">
        <f t="shared" si="9"/>
        <v>0</v>
      </c>
      <c r="M61" s="6">
        <f t="shared" si="9"/>
        <v>0</v>
      </c>
      <c r="N61" s="6">
        <f t="shared" si="9"/>
        <v>0</v>
      </c>
      <c r="O61" s="6">
        <f t="shared" si="9"/>
        <v>0</v>
      </c>
      <c r="P61" s="6">
        <f t="shared" si="9"/>
        <v>786921.25</v>
      </c>
    </row>
    <row r="62" spans="1:16" x14ac:dyDescent="0.25">
      <c r="A62" s="9" t="s">
        <v>75</v>
      </c>
      <c r="B62" s="10">
        <v>0</v>
      </c>
      <c r="C62" s="11">
        <v>0</v>
      </c>
      <c r="D62" s="13">
        <v>0</v>
      </c>
      <c r="E62" s="13">
        <v>786921.25</v>
      </c>
      <c r="F62" s="13">
        <v>0</v>
      </c>
      <c r="G62" s="13">
        <v>0</v>
      </c>
      <c r="H62" s="13">
        <v>0</v>
      </c>
      <c r="I62" s="21">
        <v>0</v>
      </c>
      <c r="J62" s="12">
        <v>0</v>
      </c>
      <c r="K62" s="21">
        <v>0</v>
      </c>
      <c r="L62" s="15">
        <v>0</v>
      </c>
      <c r="M62" s="15">
        <v>0</v>
      </c>
      <c r="N62" s="15">
        <v>0</v>
      </c>
      <c r="O62" s="15">
        <v>0</v>
      </c>
      <c r="P62" s="6">
        <f t="shared" si="2"/>
        <v>786921.25</v>
      </c>
    </row>
    <row r="63" spans="1:16" x14ac:dyDescent="0.25">
      <c r="A63" s="9" t="s">
        <v>76</v>
      </c>
      <c r="B63" s="10">
        <v>0</v>
      </c>
      <c r="C63" s="11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21">
        <v>0</v>
      </c>
      <c r="J63" s="21">
        <v>0</v>
      </c>
      <c r="K63" s="21">
        <v>0</v>
      </c>
      <c r="L63" s="15">
        <v>0</v>
      </c>
      <c r="M63" s="15">
        <v>0</v>
      </c>
      <c r="N63" s="15">
        <v>0</v>
      </c>
      <c r="O63" s="15">
        <v>0</v>
      </c>
      <c r="P63" s="6">
        <f t="shared" si="2"/>
        <v>0</v>
      </c>
    </row>
    <row r="64" spans="1:16" x14ac:dyDescent="0.25">
      <c r="A64" s="9" t="s">
        <v>77</v>
      </c>
      <c r="B64" s="10">
        <v>0</v>
      </c>
      <c r="C64" s="11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21">
        <v>0</v>
      </c>
      <c r="J64" s="21">
        <v>0</v>
      </c>
      <c r="K64" s="21">
        <v>0</v>
      </c>
      <c r="L64" s="15">
        <v>0</v>
      </c>
      <c r="M64" s="15">
        <v>0</v>
      </c>
      <c r="N64" s="15">
        <v>0</v>
      </c>
      <c r="O64" s="15">
        <v>0</v>
      </c>
      <c r="P64" s="6">
        <f t="shared" si="2"/>
        <v>0</v>
      </c>
    </row>
    <row r="65" spans="1:16" x14ac:dyDescent="0.25">
      <c r="A65" s="9" t="s">
        <v>78</v>
      </c>
      <c r="B65" s="10">
        <v>0</v>
      </c>
      <c r="C65" s="11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21">
        <v>0</v>
      </c>
      <c r="J65" s="21">
        <v>0</v>
      </c>
      <c r="K65" s="21">
        <v>0</v>
      </c>
      <c r="L65" s="15">
        <v>0</v>
      </c>
      <c r="M65" s="15">
        <v>0</v>
      </c>
      <c r="N65" s="15">
        <v>0</v>
      </c>
      <c r="O65" s="15">
        <v>0</v>
      </c>
      <c r="P65" s="6">
        <f t="shared" si="2"/>
        <v>0</v>
      </c>
    </row>
    <row r="66" spans="1:16" x14ac:dyDescent="0.25">
      <c r="A66" s="7" t="s">
        <v>79</v>
      </c>
      <c r="B66" s="8">
        <f>B67+B68</f>
        <v>0</v>
      </c>
      <c r="C66" s="5">
        <f t="shared" ref="C66:P66" si="10">+C67+C68</f>
        <v>0</v>
      </c>
      <c r="D66" s="22">
        <f t="shared" si="10"/>
        <v>0</v>
      </c>
      <c r="E66" s="22">
        <f t="shared" si="10"/>
        <v>0</v>
      </c>
      <c r="F66" s="22">
        <f t="shared" si="10"/>
        <v>0</v>
      </c>
      <c r="G66" s="22">
        <f t="shared" si="10"/>
        <v>0</v>
      </c>
      <c r="H66" s="22">
        <f t="shared" si="10"/>
        <v>0</v>
      </c>
      <c r="I66" s="22">
        <f t="shared" si="10"/>
        <v>0</v>
      </c>
      <c r="J66" s="22">
        <f t="shared" si="10"/>
        <v>0</v>
      </c>
      <c r="K66" s="22">
        <f t="shared" si="10"/>
        <v>0</v>
      </c>
      <c r="L66" s="22">
        <f t="shared" si="10"/>
        <v>0</v>
      </c>
      <c r="M66" s="22">
        <f t="shared" si="10"/>
        <v>0</v>
      </c>
      <c r="N66" s="22">
        <f t="shared" si="10"/>
        <v>0</v>
      </c>
      <c r="O66" s="22">
        <f t="shared" si="10"/>
        <v>0</v>
      </c>
      <c r="P66" s="22">
        <f t="shared" si="10"/>
        <v>0</v>
      </c>
    </row>
    <row r="67" spans="1:16" x14ac:dyDescent="0.25">
      <c r="A67" s="9" t="s">
        <v>80</v>
      </c>
      <c r="B67" s="10">
        <v>0</v>
      </c>
      <c r="C67" s="11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21">
        <v>0</v>
      </c>
      <c r="J67" s="21">
        <v>0</v>
      </c>
      <c r="K67" s="21">
        <v>0</v>
      </c>
      <c r="L67" s="15">
        <v>0</v>
      </c>
      <c r="M67" s="15">
        <v>0</v>
      </c>
      <c r="N67" s="15">
        <v>0</v>
      </c>
      <c r="O67" s="15">
        <v>0</v>
      </c>
      <c r="P67" s="6">
        <f t="shared" si="2"/>
        <v>0</v>
      </c>
    </row>
    <row r="68" spans="1:16" x14ac:dyDescent="0.25">
      <c r="A68" s="9" t="s">
        <v>81</v>
      </c>
      <c r="B68" s="10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6">
        <f t="shared" si="2"/>
        <v>0</v>
      </c>
    </row>
    <row r="69" spans="1:16" x14ac:dyDescent="0.25">
      <c r="A69" s="7" t="s">
        <v>82</v>
      </c>
      <c r="B69" s="8">
        <f>B70+B71+B72</f>
        <v>0</v>
      </c>
      <c r="C69" s="5">
        <f t="shared" ref="C69:P69" si="11">+C70+C71+C72</f>
        <v>0</v>
      </c>
      <c r="D69" s="22">
        <f t="shared" si="11"/>
        <v>0</v>
      </c>
      <c r="E69" s="22">
        <f t="shared" si="11"/>
        <v>0</v>
      </c>
      <c r="F69" s="22">
        <f t="shared" si="11"/>
        <v>0</v>
      </c>
      <c r="G69" s="22">
        <f t="shared" si="11"/>
        <v>0</v>
      </c>
      <c r="H69" s="22">
        <f t="shared" si="11"/>
        <v>0</v>
      </c>
      <c r="I69" s="22">
        <f t="shared" si="11"/>
        <v>0</v>
      </c>
      <c r="J69" s="22">
        <f t="shared" si="11"/>
        <v>0</v>
      </c>
      <c r="K69" s="22">
        <f t="shared" si="11"/>
        <v>0</v>
      </c>
      <c r="L69" s="22">
        <f t="shared" si="11"/>
        <v>0</v>
      </c>
      <c r="M69" s="22">
        <f t="shared" si="11"/>
        <v>0</v>
      </c>
      <c r="N69" s="22">
        <f t="shared" si="11"/>
        <v>0</v>
      </c>
      <c r="O69" s="22">
        <f t="shared" si="11"/>
        <v>0</v>
      </c>
      <c r="P69" s="22">
        <f t="shared" si="11"/>
        <v>0</v>
      </c>
    </row>
    <row r="70" spans="1:16" x14ac:dyDescent="0.25">
      <c r="A70" s="9" t="s">
        <v>83</v>
      </c>
      <c r="B70" s="10">
        <v>0</v>
      </c>
      <c r="C70" s="11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21">
        <v>0</v>
      </c>
      <c r="J70" s="21">
        <v>0</v>
      </c>
      <c r="K70" s="21">
        <v>0</v>
      </c>
      <c r="L70" s="15">
        <v>0</v>
      </c>
      <c r="M70" s="15">
        <v>0</v>
      </c>
      <c r="N70" s="15">
        <v>0</v>
      </c>
      <c r="O70" s="15">
        <v>0</v>
      </c>
      <c r="P70" s="6">
        <f t="shared" si="2"/>
        <v>0</v>
      </c>
    </row>
    <row r="71" spans="1:16" x14ac:dyDescent="0.25">
      <c r="A71" s="9" t="s">
        <v>84</v>
      </c>
      <c r="B71" s="10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6">
        <f t="shared" si="2"/>
        <v>0</v>
      </c>
    </row>
    <row r="72" spans="1:16" x14ac:dyDescent="0.25">
      <c r="A72" s="9" t="s">
        <v>85</v>
      </c>
      <c r="B72" s="10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6">
        <f t="shared" si="2"/>
        <v>0</v>
      </c>
    </row>
    <row r="73" spans="1:16" x14ac:dyDescent="0.25">
      <c r="A73" s="3" t="s">
        <v>86</v>
      </c>
      <c r="B73" s="8">
        <f>B74</f>
        <v>0</v>
      </c>
      <c r="C73" s="5">
        <f t="shared" ref="C73:P73" si="12">+C74+C77+C80</f>
        <v>0</v>
      </c>
      <c r="D73" s="22">
        <f t="shared" si="12"/>
        <v>0</v>
      </c>
      <c r="E73" s="22">
        <f t="shared" si="12"/>
        <v>0</v>
      </c>
      <c r="F73" s="22">
        <f t="shared" si="12"/>
        <v>0</v>
      </c>
      <c r="G73" s="22">
        <f t="shared" si="12"/>
        <v>0</v>
      </c>
      <c r="H73" s="22">
        <f t="shared" si="12"/>
        <v>0</v>
      </c>
      <c r="I73" s="22">
        <f t="shared" si="12"/>
        <v>0</v>
      </c>
      <c r="J73" s="22">
        <f t="shared" si="12"/>
        <v>0</v>
      </c>
      <c r="K73" s="22">
        <f t="shared" si="12"/>
        <v>0</v>
      </c>
      <c r="L73" s="22">
        <f t="shared" si="12"/>
        <v>0</v>
      </c>
      <c r="M73" s="22">
        <f t="shared" si="12"/>
        <v>0</v>
      </c>
      <c r="N73" s="22">
        <f t="shared" si="12"/>
        <v>0</v>
      </c>
      <c r="O73" s="22">
        <f t="shared" si="12"/>
        <v>0</v>
      </c>
      <c r="P73" s="22">
        <f t="shared" si="12"/>
        <v>0</v>
      </c>
    </row>
    <row r="74" spans="1:16" x14ac:dyDescent="0.25">
      <c r="A74" s="7" t="s">
        <v>87</v>
      </c>
      <c r="B74" s="8">
        <f>B75+B76</f>
        <v>0</v>
      </c>
      <c r="C74" s="5">
        <f t="shared" ref="C74:P74" si="13">+C75+C76</f>
        <v>0</v>
      </c>
      <c r="D74" s="22">
        <f t="shared" si="13"/>
        <v>0</v>
      </c>
      <c r="E74" s="22">
        <f t="shared" si="13"/>
        <v>0</v>
      </c>
      <c r="F74" s="22">
        <f t="shared" si="13"/>
        <v>0</v>
      </c>
      <c r="G74" s="22">
        <f t="shared" si="13"/>
        <v>0</v>
      </c>
      <c r="H74" s="22">
        <f t="shared" si="13"/>
        <v>0</v>
      </c>
      <c r="I74" s="22">
        <f t="shared" si="13"/>
        <v>0</v>
      </c>
      <c r="J74" s="22">
        <f t="shared" si="13"/>
        <v>0</v>
      </c>
      <c r="K74" s="22">
        <f t="shared" si="13"/>
        <v>0</v>
      </c>
      <c r="L74" s="22">
        <f t="shared" si="13"/>
        <v>0</v>
      </c>
      <c r="M74" s="22">
        <f t="shared" si="13"/>
        <v>0</v>
      </c>
      <c r="N74" s="22">
        <f t="shared" si="13"/>
        <v>0</v>
      </c>
      <c r="O74" s="22">
        <f t="shared" si="13"/>
        <v>0</v>
      </c>
      <c r="P74" s="22">
        <f t="shared" si="13"/>
        <v>0</v>
      </c>
    </row>
    <row r="75" spans="1:16" x14ac:dyDescent="0.25">
      <c r="A75" s="9" t="s">
        <v>88</v>
      </c>
      <c r="B75" s="10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6">
        <f t="shared" ref="P75:P81" si="14">SUM(D75:O75)</f>
        <v>0</v>
      </c>
    </row>
    <row r="76" spans="1:16" x14ac:dyDescent="0.25">
      <c r="A76" s="9" t="s">
        <v>89</v>
      </c>
      <c r="B76" s="10">
        <v>0</v>
      </c>
      <c r="C76" s="11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21">
        <v>0</v>
      </c>
      <c r="J76" s="21">
        <v>0</v>
      </c>
      <c r="K76" s="21">
        <v>0</v>
      </c>
      <c r="L76" s="15">
        <v>0</v>
      </c>
      <c r="M76" s="15">
        <v>0</v>
      </c>
      <c r="N76" s="15">
        <v>0</v>
      </c>
      <c r="O76" s="15">
        <v>0</v>
      </c>
      <c r="P76" s="6">
        <f t="shared" si="14"/>
        <v>0</v>
      </c>
    </row>
    <row r="77" spans="1:16" x14ac:dyDescent="0.25">
      <c r="A77" s="7" t="s">
        <v>90</v>
      </c>
      <c r="B77" s="8">
        <f>B78+B79</f>
        <v>0</v>
      </c>
      <c r="C77" s="5">
        <f t="shared" ref="C77:P77" si="15">+C78+C79</f>
        <v>0</v>
      </c>
      <c r="D77" s="22">
        <f t="shared" si="15"/>
        <v>0</v>
      </c>
      <c r="E77" s="22">
        <f t="shared" si="15"/>
        <v>0</v>
      </c>
      <c r="F77" s="22">
        <f t="shared" si="15"/>
        <v>0</v>
      </c>
      <c r="G77" s="22">
        <f t="shared" si="15"/>
        <v>0</v>
      </c>
      <c r="H77" s="22">
        <f t="shared" si="15"/>
        <v>0</v>
      </c>
      <c r="I77" s="22">
        <f t="shared" si="15"/>
        <v>0</v>
      </c>
      <c r="J77" s="22">
        <f t="shared" si="15"/>
        <v>0</v>
      </c>
      <c r="K77" s="22">
        <f t="shared" si="15"/>
        <v>0</v>
      </c>
      <c r="L77" s="22">
        <f t="shared" si="15"/>
        <v>0</v>
      </c>
      <c r="M77" s="22">
        <f t="shared" si="15"/>
        <v>0</v>
      </c>
      <c r="N77" s="22">
        <f t="shared" si="15"/>
        <v>0</v>
      </c>
      <c r="O77" s="22">
        <f t="shared" si="15"/>
        <v>0</v>
      </c>
      <c r="P77" s="22">
        <f t="shared" si="15"/>
        <v>0</v>
      </c>
    </row>
    <row r="78" spans="1:16" x14ac:dyDescent="0.25">
      <c r="A78" s="9" t="s">
        <v>91</v>
      </c>
      <c r="B78" s="10">
        <v>0</v>
      </c>
      <c r="C78" s="11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21">
        <v>0</v>
      </c>
      <c r="J78" s="21">
        <v>0</v>
      </c>
      <c r="K78" s="21">
        <v>0</v>
      </c>
      <c r="L78" s="15">
        <v>0</v>
      </c>
      <c r="M78" s="15">
        <v>0</v>
      </c>
      <c r="N78" s="15">
        <v>0</v>
      </c>
      <c r="O78" s="15">
        <v>0</v>
      </c>
      <c r="P78" s="6">
        <f t="shared" si="14"/>
        <v>0</v>
      </c>
    </row>
    <row r="79" spans="1:16" x14ac:dyDescent="0.25">
      <c r="A79" s="9" t="s">
        <v>92</v>
      </c>
      <c r="B79" s="10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6">
        <f t="shared" si="14"/>
        <v>0</v>
      </c>
    </row>
    <row r="80" spans="1:16" x14ac:dyDescent="0.25">
      <c r="A80" s="7" t="s">
        <v>93</v>
      </c>
      <c r="B80" s="8">
        <f>B81</f>
        <v>0</v>
      </c>
      <c r="C80" s="5">
        <f t="shared" ref="C80:P80" si="16">+C81</f>
        <v>0</v>
      </c>
      <c r="D80" s="22">
        <f t="shared" si="16"/>
        <v>0</v>
      </c>
      <c r="E80" s="22">
        <f t="shared" si="16"/>
        <v>0</v>
      </c>
      <c r="F80" s="22">
        <f t="shared" si="16"/>
        <v>0</v>
      </c>
      <c r="G80" s="22">
        <f t="shared" si="16"/>
        <v>0</v>
      </c>
      <c r="H80" s="22">
        <f t="shared" si="16"/>
        <v>0</v>
      </c>
      <c r="I80" s="22">
        <f t="shared" si="16"/>
        <v>0</v>
      </c>
      <c r="J80" s="22">
        <f t="shared" si="16"/>
        <v>0</v>
      </c>
      <c r="K80" s="22">
        <f t="shared" si="16"/>
        <v>0</v>
      </c>
      <c r="L80" s="22">
        <f t="shared" si="16"/>
        <v>0</v>
      </c>
      <c r="M80" s="22">
        <f t="shared" si="16"/>
        <v>0</v>
      </c>
      <c r="N80" s="22">
        <f t="shared" si="16"/>
        <v>0</v>
      </c>
      <c r="O80" s="22">
        <f t="shared" si="16"/>
        <v>0</v>
      </c>
      <c r="P80" s="22">
        <f t="shared" si="16"/>
        <v>0</v>
      </c>
    </row>
    <row r="81" spans="1:16" x14ac:dyDescent="0.25">
      <c r="A81" s="9" t="s">
        <v>94</v>
      </c>
      <c r="B81" s="10">
        <v>0</v>
      </c>
      <c r="C81" s="11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21">
        <v>0</v>
      </c>
      <c r="J81" s="13">
        <v>0</v>
      </c>
      <c r="K81" s="21">
        <v>0</v>
      </c>
      <c r="L81" s="15">
        <v>0</v>
      </c>
      <c r="M81" s="15">
        <v>0</v>
      </c>
      <c r="N81" s="15">
        <v>0</v>
      </c>
      <c r="O81" s="15">
        <v>0</v>
      </c>
      <c r="P81" s="6">
        <f t="shared" si="14"/>
        <v>0</v>
      </c>
    </row>
    <row r="82" spans="1:16" x14ac:dyDescent="0.25">
      <c r="A82" s="25" t="s">
        <v>95</v>
      </c>
      <c r="B82" s="26">
        <f>B73+B8</f>
        <v>190938467</v>
      </c>
      <c r="C82" s="27">
        <f t="shared" ref="C82:P82" si="17">+C8</f>
        <v>0</v>
      </c>
      <c r="D82" s="28">
        <f t="shared" si="17"/>
        <v>8487967.3900000006</v>
      </c>
      <c r="E82" s="28">
        <f t="shared" si="17"/>
        <v>14291777.780000001</v>
      </c>
      <c r="F82" s="28">
        <f t="shared" si="17"/>
        <v>17351906.109999999</v>
      </c>
      <c r="G82" s="28">
        <f t="shared" si="17"/>
        <v>10925943.390000001</v>
      </c>
      <c r="H82" s="28">
        <f t="shared" si="17"/>
        <v>0</v>
      </c>
      <c r="I82" s="28">
        <f t="shared" si="17"/>
        <v>0</v>
      </c>
      <c r="J82" s="28">
        <f t="shared" si="17"/>
        <v>0</v>
      </c>
      <c r="K82" s="28">
        <f t="shared" si="17"/>
        <v>0</v>
      </c>
      <c r="L82" s="28">
        <f t="shared" si="17"/>
        <v>0</v>
      </c>
      <c r="M82" s="28">
        <f t="shared" si="17"/>
        <v>0</v>
      </c>
      <c r="N82" s="28">
        <f t="shared" si="17"/>
        <v>0</v>
      </c>
      <c r="O82" s="28">
        <f t="shared" si="17"/>
        <v>0</v>
      </c>
      <c r="P82" s="28">
        <f t="shared" si="17"/>
        <v>51057594.670000002</v>
      </c>
    </row>
  </sheetData>
  <mergeCells count="9">
    <mergeCell ref="A6:A7"/>
    <mergeCell ref="B6:B7"/>
    <mergeCell ref="C6:C7"/>
    <mergeCell ref="D6:P6"/>
    <mergeCell ref="A1:P1"/>
    <mergeCell ref="A2:P2"/>
    <mergeCell ref="A3:P3"/>
    <mergeCell ref="A4:P4"/>
    <mergeCell ref="A5:P5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 (2</vt:lpstr>
      <vt:lpstr>'P2 Presupuesto Aprobado-Eje (2'!Área_de_impresión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cp:lastPrinted>2022-05-06T19:36:13Z</cp:lastPrinted>
  <dcterms:created xsi:type="dcterms:W3CDTF">2022-05-06T19:33:28Z</dcterms:created>
  <dcterms:modified xsi:type="dcterms:W3CDTF">2022-05-09T12:54:16Z</dcterms:modified>
</cp:coreProperties>
</file>