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Año 2022\Marzo 2022\"/>
    </mc:Choice>
  </mc:AlternateContent>
  <bookViews>
    <workbookView xWindow="0" yWindow="0" windowWidth="20490" windowHeight="9045"/>
  </bookViews>
  <sheets>
    <sheet name="P2 Presupuesto Aprobado-Ejec " sheetId="1" r:id="rId1"/>
  </sheets>
  <definedNames>
    <definedName name="_xlnm.Print_Area" localSheetId="0">'P2 Presupuesto Aprobado-Ejec '!$A$1:$P$85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4" i="1" l="1"/>
  <c r="P83" i="1" s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P82" i="1"/>
  <c r="P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P79" i="1"/>
  <c r="P78" i="1"/>
  <c r="P77" i="1" s="1"/>
  <c r="P76" i="1" s="1"/>
  <c r="O77" i="1"/>
  <c r="O76" i="1" s="1"/>
  <c r="O11" i="1" s="1"/>
  <c r="O85" i="1" s="1"/>
  <c r="N77" i="1"/>
  <c r="M77" i="1"/>
  <c r="M76" i="1" s="1"/>
  <c r="M11" i="1" s="1"/>
  <c r="M85" i="1" s="1"/>
  <c r="L77" i="1"/>
  <c r="K77" i="1"/>
  <c r="K76" i="1" s="1"/>
  <c r="K11" i="1" s="1"/>
  <c r="K85" i="1" s="1"/>
  <c r="J77" i="1"/>
  <c r="I77" i="1"/>
  <c r="I76" i="1" s="1"/>
  <c r="I11" i="1" s="1"/>
  <c r="I85" i="1" s="1"/>
  <c r="H77" i="1"/>
  <c r="G77" i="1"/>
  <c r="G76" i="1" s="1"/>
  <c r="G11" i="1" s="1"/>
  <c r="G85" i="1" s="1"/>
  <c r="F77" i="1"/>
  <c r="E77" i="1"/>
  <c r="E76" i="1" s="1"/>
  <c r="E11" i="1" s="1"/>
  <c r="E85" i="1" s="1"/>
  <c r="D77" i="1"/>
  <c r="C77" i="1"/>
  <c r="C76" i="1" s="1"/>
  <c r="C11" i="1" s="1"/>
  <c r="C85" i="1" s="1"/>
  <c r="B77" i="1"/>
  <c r="N76" i="1"/>
  <c r="L76" i="1"/>
  <c r="J76" i="1"/>
  <c r="H76" i="1"/>
  <c r="F76" i="1"/>
  <c r="D76" i="1"/>
  <c r="B76" i="1"/>
  <c r="P75" i="1"/>
  <c r="P74" i="1"/>
  <c r="P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P71" i="1"/>
  <c r="P70" i="1"/>
  <c r="P69" i="1" s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P68" i="1"/>
  <c r="P67" i="1"/>
  <c r="P66" i="1"/>
  <c r="P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P63" i="1"/>
  <c r="P62" i="1"/>
  <c r="P61" i="1"/>
  <c r="P60" i="1"/>
  <c r="P59" i="1"/>
  <c r="P58" i="1"/>
  <c r="P57" i="1"/>
  <c r="P56" i="1"/>
  <c r="P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P53" i="1"/>
  <c r="P52" i="1"/>
  <c r="P51" i="1"/>
  <c r="P50" i="1"/>
  <c r="P49" i="1"/>
  <c r="P48" i="1"/>
  <c r="P47" i="1" s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P46" i="1"/>
  <c r="P45" i="1"/>
  <c r="P44" i="1"/>
  <c r="P43" i="1"/>
  <c r="P42" i="1"/>
  <c r="P41" i="1"/>
  <c r="P40" i="1"/>
  <c r="P39" i="1"/>
  <c r="P38" i="1" s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P37" i="1"/>
  <c r="P36" i="1"/>
  <c r="P35" i="1"/>
  <c r="P34" i="1"/>
  <c r="P33" i="1"/>
  <c r="P32" i="1"/>
  <c r="P31" i="1"/>
  <c r="P30" i="1"/>
  <c r="P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P27" i="1"/>
  <c r="P26" i="1"/>
  <c r="P25" i="1"/>
  <c r="P24" i="1"/>
  <c r="P23" i="1"/>
  <c r="P22" i="1"/>
  <c r="P21" i="1"/>
  <c r="P20" i="1"/>
  <c r="P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P17" i="1"/>
  <c r="P16" i="1"/>
  <c r="P15" i="1"/>
  <c r="P14" i="1"/>
  <c r="P13" i="1"/>
  <c r="P12" i="1"/>
  <c r="P11" i="1" s="1"/>
  <c r="P85" i="1" s="1"/>
  <c r="O12" i="1"/>
  <c r="N12" i="1"/>
  <c r="N11" i="1" s="1"/>
  <c r="N85" i="1" s="1"/>
  <c r="M12" i="1"/>
  <c r="L12" i="1"/>
  <c r="L11" i="1" s="1"/>
  <c r="L85" i="1" s="1"/>
  <c r="K12" i="1"/>
  <c r="J12" i="1"/>
  <c r="J11" i="1" s="1"/>
  <c r="J85" i="1" s="1"/>
  <c r="I12" i="1"/>
  <c r="H12" i="1"/>
  <c r="H11" i="1" s="1"/>
  <c r="H85" i="1" s="1"/>
  <c r="G12" i="1"/>
  <c r="F12" i="1"/>
  <c r="F11" i="1" s="1"/>
  <c r="F85" i="1" s="1"/>
  <c r="E12" i="1"/>
  <c r="D12" i="1"/>
  <c r="D11" i="1" s="1"/>
  <c r="D85" i="1" s="1"/>
  <c r="C12" i="1"/>
  <c r="B12" i="1"/>
  <c r="B11" i="1" s="1"/>
  <c r="B85" i="1" l="1"/>
</calcChain>
</file>

<file path=xl/sharedStrings.xml><?xml version="1.0" encoding="utf-8"?>
<sst xmlns="http://schemas.openxmlformats.org/spreadsheetml/2006/main" count="96" uniqueCount="96">
  <si>
    <t>Ministerio de Industria, Comercio Y Mypimes</t>
  </si>
  <si>
    <t>INDUSTRIA NACIONAL DE LA AGUJA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</si>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</sst>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164" fontId="2" fillId="2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164" fontId="2" fillId="2" borderId="7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8" fillId="0" borderId="9" xfId="0" applyFont="1" applyBorder="1" applyAlignment="1">
      <alignment horizontal="left"/>
    </xf>
    <xf numFmtId="4" fontId="3" fillId="0" borderId="0" xfId="0" applyNumberFormat="1" applyFont="1" applyBorder="1"/>
    <xf numFmtId="4" fontId="8" fillId="0" borderId="9" xfId="0" applyNumberFormat="1" applyFont="1" applyBorder="1"/>
    <xf numFmtId="4" fontId="8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indent="1"/>
    </xf>
    <xf numFmtId="4" fontId="3" fillId="0" borderId="9" xfId="0" applyNumberFormat="1" applyFont="1" applyBorder="1"/>
    <xf numFmtId="0" fontId="9" fillId="0" borderId="9" xfId="0" applyFont="1" applyBorder="1" applyAlignment="1">
      <alignment horizontal="left" indent="2"/>
    </xf>
    <xf numFmtId="4" fontId="0" fillId="0" borderId="9" xfId="0" applyNumberFormat="1" applyBorder="1"/>
    <xf numFmtId="4" fontId="9" fillId="0" borderId="9" xfId="0" applyNumberFormat="1" applyFont="1" applyBorder="1"/>
    <xf numFmtId="4" fontId="10" fillId="0" borderId="9" xfId="0" applyNumberFormat="1" applyFont="1" applyBorder="1" applyAlignment="1">
      <alignment horizontal="right"/>
    </xf>
    <xf numFmtId="4" fontId="9" fillId="0" borderId="9" xfId="0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 applyAlignment="1">
      <alignment horizontal="right" wrapText="1"/>
    </xf>
    <xf numFmtId="4" fontId="9" fillId="0" borderId="9" xfId="0" applyNumberFormat="1" applyFont="1" applyBorder="1" applyAlignment="1">
      <alignment horizontal="right"/>
    </xf>
    <xf numFmtId="4" fontId="0" fillId="0" borderId="0" xfId="0" applyNumberFormat="1"/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/>
    <xf numFmtId="4" fontId="9" fillId="0" borderId="9" xfId="0" applyNumberFormat="1" applyFont="1" applyBorder="1" applyAlignment="1">
      <alignment horizontal="right" wrapText="1"/>
    </xf>
    <xf numFmtId="4" fontId="9" fillId="0" borderId="9" xfId="0" applyNumberFormat="1" applyFont="1" applyBorder="1" applyAlignment="1">
      <alignment horizontal="right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/>
    </xf>
    <xf numFmtId="0" fontId="3" fillId="0" borderId="0" xfId="0" applyFont="1"/>
    <xf numFmtId="0" fontId="12" fillId="2" borderId="9" xfId="0" applyFont="1" applyFill="1" applyBorder="1" applyAlignment="1">
      <alignment vertical="center"/>
    </xf>
    <xf numFmtId="4" fontId="3" fillId="2" borderId="0" xfId="0" applyNumberFormat="1" applyFont="1" applyFill="1" applyBorder="1"/>
    <xf numFmtId="4" fontId="8" fillId="2" borderId="9" xfId="0" applyNumberFormat="1" applyFont="1" applyFill="1" applyBorder="1"/>
    <xf numFmtId="4" fontId="8" fillId="2" borderId="9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897476" y="533400"/>
          <a:ext cx="18668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167641</xdr:rowOff>
    </xdr:from>
    <xdr:to>
      <xdr:col>0</xdr:col>
      <xdr:colOff>2735633</xdr:colOff>
      <xdr:row>5</xdr:row>
      <xdr:rowOff>76201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58141"/>
          <a:ext cx="2735633" cy="927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2</xdr:row>
      <xdr:rowOff>99060</xdr:rowOff>
    </xdr:from>
    <xdr:to>
      <xdr:col>15</xdr:col>
      <xdr:colOff>605790</xdr:colOff>
      <xdr:row>5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737456" y="480060"/>
          <a:ext cx="2023109" cy="766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85"/>
  <sheetViews>
    <sheetView showGridLines="0" tabSelected="1" view="pageBreakPreview" zoomScaleSheetLayoutView="100" workbookViewId="0">
      <selection activeCell="A15" sqref="A15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3.28515625" customWidth="1"/>
    <col min="4" max="4" width="12.28515625" customWidth="1"/>
    <col min="5" max="5" width="14.140625" customWidth="1"/>
    <col min="6" max="6" width="12.85546875" customWidth="1"/>
    <col min="7" max="8" width="13.85546875" customWidth="1"/>
    <col min="9" max="9" width="14.28515625" customWidth="1"/>
    <col min="10" max="10" width="13.7109375" customWidth="1"/>
    <col min="11" max="11" width="13.28515625" customWidth="1"/>
    <col min="12" max="12" width="13" customWidth="1"/>
    <col min="13" max="13" width="13.140625" customWidth="1"/>
    <col min="14" max="14" width="13.28515625" customWidth="1"/>
    <col min="15" max="15" width="15" customWidth="1"/>
    <col min="16" max="16" width="13.42578125" customWidth="1"/>
    <col min="17" max="17" width="12.42578125" bestFit="1" customWidth="1"/>
  </cols>
  <sheetData>
    <row r="3" spans="1:17" ht="28.5" customHeight="1" x14ac:dyDescent="0.2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7" ht="21" customHeight="1" x14ac:dyDescent="0.25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ht="15.75" x14ac:dyDescent="0.25">
      <c r="A5" s="5">
        <v>2022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7" ht="15.75" customHeight="1" x14ac:dyDescent="0.25">
      <c r="A6" s="7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7" ht="15.75" customHeight="1" x14ac:dyDescent="0.25">
      <c r="A7" s="8" t="s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7" ht="25.5" customHeight="1" x14ac:dyDescent="0.25">
      <c r="A9" s="9" t="s">
        <v>4</v>
      </c>
      <c r="B9" s="10" t="s">
        <v>5</v>
      </c>
      <c r="C9" s="10" t="s">
        <v>6</v>
      </c>
      <c r="D9" s="11" t="s">
        <v>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</row>
    <row r="10" spans="1:17" x14ac:dyDescent="0.25">
      <c r="A10" s="14"/>
      <c r="B10" s="15"/>
      <c r="C10" s="15"/>
      <c r="D10" s="16" t="s">
        <v>8</v>
      </c>
      <c r="E10" s="16" t="s">
        <v>9</v>
      </c>
      <c r="F10" s="16" t="s">
        <v>10</v>
      </c>
      <c r="G10" s="16" t="s">
        <v>11</v>
      </c>
      <c r="H10" s="17" t="s">
        <v>12</v>
      </c>
      <c r="I10" s="16" t="s">
        <v>13</v>
      </c>
      <c r="J10" s="17" t="s">
        <v>14</v>
      </c>
      <c r="K10" s="16" t="s">
        <v>15</v>
      </c>
      <c r="L10" s="16" t="s">
        <v>16</v>
      </c>
      <c r="M10" s="16" t="s">
        <v>17</v>
      </c>
      <c r="N10" s="16" t="s">
        <v>18</v>
      </c>
      <c r="O10" s="17" t="s">
        <v>19</v>
      </c>
      <c r="P10" s="16" t="s">
        <v>20</v>
      </c>
    </row>
    <row r="11" spans="1:17" x14ac:dyDescent="0.25">
      <c r="A11" s="18" t="s">
        <v>21</v>
      </c>
      <c r="B11" s="19">
        <f>B12+B18+B28+B38+B47+B54+B64</f>
        <v>190938467</v>
      </c>
      <c r="C11" s="20">
        <f>+C12+C18+C28+C38+C47+C54+C64+C69+C72+C76</f>
        <v>0</v>
      </c>
      <c r="D11" s="21">
        <f>+D12+D18+D28+D38+D47+D54+D64+D69+D72+D76</f>
        <v>8487967.3900000006</v>
      </c>
      <c r="E11" s="21">
        <f>+E12+E18+E28+E38+E47+E54+E64+E69+E72+E76</f>
        <v>14291777.780000001</v>
      </c>
      <c r="F11" s="21">
        <f>+F12+F18+F28+F38+F47+F54+F64+F69+F72+F76</f>
        <v>17351906.109999999</v>
      </c>
      <c r="G11" s="21">
        <f>+G12+G18+G28+G38+G38+G47+G54+G64+G69+G72+G76</f>
        <v>0</v>
      </c>
      <c r="H11" s="21">
        <f>+H12+H18+H28+H38+H47+H47+H54+H64+H69+H72+H76</f>
        <v>0</v>
      </c>
      <c r="I11" s="21">
        <f>+I12+I18+I28+I38+I47+I54+I64+I69+I72+I76</f>
        <v>0</v>
      </c>
      <c r="J11" s="21">
        <f>+J12+J18+J28+J38+J47+J54+J64+J69+J72+J76</f>
        <v>0</v>
      </c>
      <c r="K11" s="21">
        <f>+K12+K18+K28+K38+K47+K54+K64+K69+K72+K76</f>
        <v>0</v>
      </c>
      <c r="L11" s="21">
        <f t="shared" ref="L11:P11" si="0">+L12+L18+L28+L38+L47+L54+L64+L69+L72+L76</f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40131651.280000009</v>
      </c>
    </row>
    <row r="12" spans="1:17" x14ac:dyDescent="0.25">
      <c r="A12" s="22" t="s">
        <v>22</v>
      </c>
      <c r="B12" s="23">
        <f>B13+B14+B15+B16+B17</f>
        <v>105209813</v>
      </c>
      <c r="C12" s="20">
        <f t="shared" ref="C12:O12" si="1">+C13+C14+C15+C16+C17</f>
        <v>0</v>
      </c>
      <c r="D12" s="20">
        <f t="shared" si="1"/>
        <v>7623267.6799999997</v>
      </c>
      <c r="E12" s="20">
        <f t="shared" si="1"/>
        <v>11929234.65</v>
      </c>
      <c r="F12" s="20">
        <f t="shared" si="1"/>
        <v>14664244.120000001</v>
      </c>
      <c r="G12" s="20">
        <f t="shared" si="1"/>
        <v>0</v>
      </c>
      <c r="H12" s="20">
        <f t="shared" si="1"/>
        <v>0</v>
      </c>
      <c r="I12" s="20">
        <f t="shared" si="1"/>
        <v>0</v>
      </c>
      <c r="J12" s="20">
        <f t="shared" si="1"/>
        <v>0</v>
      </c>
      <c r="K12" s="20">
        <f t="shared" si="1"/>
        <v>0</v>
      </c>
      <c r="L12" s="20">
        <f t="shared" si="1"/>
        <v>0</v>
      </c>
      <c r="M12" s="20">
        <f t="shared" si="1"/>
        <v>0</v>
      </c>
      <c r="N12" s="20">
        <f t="shared" si="1"/>
        <v>0</v>
      </c>
      <c r="O12" s="20">
        <f t="shared" si="1"/>
        <v>0</v>
      </c>
      <c r="P12" s="20">
        <f>+P13+P14+P15+P16+P17</f>
        <v>34216746.450000003</v>
      </c>
    </row>
    <row r="13" spans="1:17" x14ac:dyDescent="0.25">
      <c r="A13" s="24" t="s">
        <v>23</v>
      </c>
      <c r="B13" s="25">
        <v>90010000</v>
      </c>
      <c r="C13" s="26">
        <v>0</v>
      </c>
      <c r="D13" s="27">
        <v>6478440.0800000001</v>
      </c>
      <c r="E13" s="27">
        <v>10768940.08</v>
      </c>
      <c r="F13" s="28">
        <v>13473940.08</v>
      </c>
      <c r="G13" s="29">
        <v>0</v>
      </c>
      <c r="H13" s="28">
        <v>0</v>
      </c>
      <c r="I13" s="28">
        <v>0</v>
      </c>
      <c r="J13" s="28">
        <v>0</v>
      </c>
      <c r="K13" s="28">
        <v>0</v>
      </c>
      <c r="L13" s="30">
        <v>0</v>
      </c>
      <c r="M13" s="30">
        <v>0</v>
      </c>
      <c r="N13" s="30">
        <v>0</v>
      </c>
      <c r="O13" s="30">
        <v>0</v>
      </c>
      <c r="P13" s="21">
        <f>SUM(D13:O13)</f>
        <v>30721320.240000002</v>
      </c>
      <c r="Q13" s="31"/>
    </row>
    <row r="14" spans="1:17" x14ac:dyDescent="0.25">
      <c r="A14" s="24" t="s">
        <v>24</v>
      </c>
      <c r="B14" s="25">
        <v>3896200</v>
      </c>
      <c r="C14" s="26">
        <v>0</v>
      </c>
      <c r="D14" s="29">
        <v>163000</v>
      </c>
      <c r="E14" s="29">
        <v>173500</v>
      </c>
      <c r="F14" s="32">
        <v>173500</v>
      </c>
      <c r="G14" s="29">
        <v>0</v>
      </c>
      <c r="H14" s="28">
        <v>0</v>
      </c>
      <c r="I14" s="28">
        <v>0</v>
      </c>
      <c r="J14" s="28">
        <v>0</v>
      </c>
      <c r="K14" s="28">
        <v>0</v>
      </c>
      <c r="L14" s="30">
        <v>0</v>
      </c>
      <c r="M14" s="30">
        <v>0</v>
      </c>
      <c r="N14" s="30">
        <v>0</v>
      </c>
      <c r="O14" s="30">
        <v>0</v>
      </c>
      <c r="P14" s="21">
        <f>SUM(D14:O14)</f>
        <v>510000</v>
      </c>
    </row>
    <row r="15" spans="1:17" x14ac:dyDescent="0.25">
      <c r="A15" s="24" t="s">
        <v>25</v>
      </c>
      <c r="B15" s="25">
        <v>50000</v>
      </c>
      <c r="C15" s="26">
        <v>0</v>
      </c>
      <c r="D15" s="27">
        <v>0</v>
      </c>
      <c r="E15" s="27">
        <v>0</v>
      </c>
      <c r="F15" s="28">
        <v>0</v>
      </c>
      <c r="G15" s="29">
        <v>0</v>
      </c>
      <c r="H15" s="28">
        <v>0</v>
      </c>
      <c r="I15" s="28">
        <v>0</v>
      </c>
      <c r="J15" s="28">
        <v>0</v>
      </c>
      <c r="K15" s="28">
        <v>0</v>
      </c>
      <c r="L15" s="30">
        <v>0</v>
      </c>
      <c r="M15" s="30">
        <v>0</v>
      </c>
      <c r="N15" s="30">
        <v>0</v>
      </c>
      <c r="O15" s="30">
        <v>0</v>
      </c>
      <c r="P15" s="21">
        <f>SUM(D15:O15)</f>
        <v>0</v>
      </c>
      <c r="Q15" s="33"/>
    </row>
    <row r="16" spans="1:17" x14ac:dyDescent="0.25">
      <c r="A16" s="24" t="s">
        <v>26</v>
      </c>
      <c r="B16" s="25">
        <v>0</v>
      </c>
      <c r="C16" s="26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30">
        <v>0</v>
      </c>
      <c r="M16" s="30">
        <v>0</v>
      </c>
      <c r="N16" s="30">
        <v>0</v>
      </c>
      <c r="O16" s="30">
        <v>0</v>
      </c>
      <c r="P16" s="21">
        <f>SUM(D16:O16)</f>
        <v>0</v>
      </c>
    </row>
    <row r="17" spans="1:16" x14ac:dyDescent="0.25">
      <c r="A17" s="24" t="s">
        <v>27</v>
      </c>
      <c r="B17" s="25">
        <v>11253613</v>
      </c>
      <c r="C17" s="26">
        <v>0</v>
      </c>
      <c r="D17" s="29">
        <v>981827.6</v>
      </c>
      <c r="E17" s="29">
        <v>986794.57</v>
      </c>
      <c r="F17" s="32">
        <v>1016804.04</v>
      </c>
      <c r="G17" s="29">
        <v>0</v>
      </c>
      <c r="H17" s="32">
        <v>0</v>
      </c>
      <c r="I17" s="32">
        <v>0</v>
      </c>
      <c r="J17" s="32">
        <v>0</v>
      </c>
      <c r="K17" s="32">
        <v>0</v>
      </c>
      <c r="L17" s="30">
        <v>0</v>
      </c>
      <c r="M17" s="30">
        <v>0</v>
      </c>
      <c r="N17" s="30">
        <v>0</v>
      </c>
      <c r="O17" s="30">
        <v>0</v>
      </c>
      <c r="P17" s="21">
        <f t="shared" ref="P17:P75" si="2">SUM(D17:O17)</f>
        <v>2985426.21</v>
      </c>
    </row>
    <row r="18" spans="1:16" x14ac:dyDescent="0.25">
      <c r="A18" s="22" t="s">
        <v>28</v>
      </c>
      <c r="B18" s="23">
        <f>B19+B20+B21+B22+B24+B23+B25+B26+B27</f>
        <v>49723000</v>
      </c>
      <c r="C18" s="20">
        <f t="shared" ref="C18:P18" si="3">+C19+C20+C21+C22+C23+C24+C25+C26+C27</f>
        <v>0</v>
      </c>
      <c r="D18" s="20">
        <f t="shared" si="3"/>
        <v>864699.71000000008</v>
      </c>
      <c r="E18" s="20">
        <f t="shared" si="3"/>
        <v>1513049.4</v>
      </c>
      <c r="F18" s="20">
        <f t="shared" si="3"/>
        <v>1981422.95</v>
      </c>
      <c r="G18" s="20">
        <f t="shared" si="3"/>
        <v>0</v>
      </c>
      <c r="H18" s="20">
        <f t="shared" si="3"/>
        <v>0</v>
      </c>
      <c r="I18" s="20">
        <f t="shared" si="3"/>
        <v>0</v>
      </c>
      <c r="J18" s="20">
        <f t="shared" si="3"/>
        <v>0</v>
      </c>
      <c r="K18" s="20">
        <f t="shared" si="3"/>
        <v>0</v>
      </c>
      <c r="L18" s="20">
        <f t="shared" si="3"/>
        <v>0</v>
      </c>
      <c r="M18" s="20">
        <f t="shared" si="3"/>
        <v>0</v>
      </c>
      <c r="N18" s="20">
        <f t="shared" si="3"/>
        <v>0</v>
      </c>
      <c r="O18" s="20">
        <f t="shared" si="3"/>
        <v>0</v>
      </c>
      <c r="P18" s="20">
        <f t="shared" si="3"/>
        <v>4359172.0600000005</v>
      </c>
    </row>
    <row r="19" spans="1:16" x14ac:dyDescent="0.25">
      <c r="A19" s="24" t="s">
        <v>29</v>
      </c>
      <c r="B19" s="25">
        <v>5850000</v>
      </c>
      <c r="C19" s="26">
        <v>0</v>
      </c>
      <c r="D19" s="27">
        <v>373716.31</v>
      </c>
      <c r="E19" s="27">
        <v>395876.28</v>
      </c>
      <c r="F19" s="28">
        <v>342015.69</v>
      </c>
      <c r="G19" s="29">
        <v>0</v>
      </c>
      <c r="H19" s="28">
        <v>0</v>
      </c>
      <c r="I19" s="28">
        <v>0</v>
      </c>
      <c r="J19" s="28">
        <v>0</v>
      </c>
      <c r="K19" s="28">
        <v>0</v>
      </c>
      <c r="L19" s="30">
        <v>0</v>
      </c>
      <c r="M19" s="30">
        <v>0</v>
      </c>
      <c r="N19" s="30">
        <v>0</v>
      </c>
      <c r="O19" s="30">
        <v>0</v>
      </c>
      <c r="P19" s="21">
        <f t="shared" si="2"/>
        <v>1111608.28</v>
      </c>
    </row>
    <row r="20" spans="1:16" x14ac:dyDescent="0.25">
      <c r="A20" s="24" t="s">
        <v>30</v>
      </c>
      <c r="B20" s="25">
        <v>10050000</v>
      </c>
      <c r="C20" s="26">
        <v>0</v>
      </c>
      <c r="D20" s="27">
        <v>0</v>
      </c>
      <c r="E20" s="27">
        <v>0</v>
      </c>
      <c r="F20" s="27">
        <v>0</v>
      </c>
      <c r="G20" s="27">
        <v>0</v>
      </c>
      <c r="H20" s="32">
        <v>0</v>
      </c>
      <c r="I20" s="32">
        <v>0</v>
      </c>
      <c r="J20" s="32">
        <v>0</v>
      </c>
      <c r="K20" s="32">
        <v>0</v>
      </c>
      <c r="L20" s="30">
        <v>0</v>
      </c>
      <c r="M20" s="30">
        <v>0</v>
      </c>
      <c r="N20" s="30">
        <v>0</v>
      </c>
      <c r="O20" s="30">
        <v>0</v>
      </c>
      <c r="P20" s="21">
        <f t="shared" si="2"/>
        <v>0</v>
      </c>
    </row>
    <row r="21" spans="1:16" x14ac:dyDescent="0.25">
      <c r="A21" s="24" t="s">
        <v>31</v>
      </c>
      <c r="B21" s="25">
        <v>2570000</v>
      </c>
      <c r="C21" s="26">
        <v>0</v>
      </c>
      <c r="D21" s="27">
        <v>198550</v>
      </c>
      <c r="E21" s="27">
        <v>196800</v>
      </c>
      <c r="F21" s="27">
        <v>203700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30">
        <v>0</v>
      </c>
      <c r="M21" s="30">
        <v>0</v>
      </c>
      <c r="N21" s="30">
        <v>0</v>
      </c>
      <c r="O21" s="30">
        <v>0</v>
      </c>
      <c r="P21" s="21">
        <f t="shared" si="2"/>
        <v>599050</v>
      </c>
    </row>
    <row r="22" spans="1:16" x14ac:dyDescent="0.25">
      <c r="A22" s="24" t="s">
        <v>32</v>
      </c>
      <c r="B22" s="25">
        <v>80000</v>
      </c>
      <c r="C22" s="26">
        <v>0</v>
      </c>
      <c r="D22" s="28">
        <v>0</v>
      </c>
      <c r="E22" s="27">
        <v>0</v>
      </c>
      <c r="F22" s="27">
        <v>0</v>
      </c>
      <c r="G22" s="27">
        <v>0</v>
      </c>
      <c r="H22" s="28">
        <v>0</v>
      </c>
      <c r="I22" s="28">
        <v>0</v>
      </c>
      <c r="J22" s="28">
        <v>0</v>
      </c>
      <c r="K22" s="28">
        <v>0</v>
      </c>
      <c r="L22" s="30">
        <v>0</v>
      </c>
      <c r="M22" s="30">
        <v>0</v>
      </c>
      <c r="N22" s="30">
        <v>0</v>
      </c>
      <c r="O22" s="30">
        <v>0</v>
      </c>
      <c r="P22" s="21">
        <f t="shared" si="2"/>
        <v>0</v>
      </c>
    </row>
    <row r="23" spans="1:16" x14ac:dyDescent="0.25">
      <c r="A23" s="24" t="s">
        <v>33</v>
      </c>
      <c r="B23" s="25">
        <v>5788000</v>
      </c>
      <c r="C23" s="26">
        <v>0</v>
      </c>
      <c r="D23" s="27">
        <v>292433.40000000002</v>
      </c>
      <c r="E23" s="29">
        <v>390373.12</v>
      </c>
      <c r="F23" s="28">
        <v>341403.26</v>
      </c>
      <c r="G23" s="27">
        <v>0</v>
      </c>
      <c r="H23" s="28">
        <v>0</v>
      </c>
      <c r="I23" s="28">
        <v>0</v>
      </c>
      <c r="J23" s="28">
        <v>0</v>
      </c>
      <c r="K23" s="28">
        <v>0</v>
      </c>
      <c r="L23" s="30">
        <v>0</v>
      </c>
      <c r="M23" s="30">
        <v>0</v>
      </c>
      <c r="N23" s="30">
        <v>0</v>
      </c>
      <c r="O23" s="30">
        <v>0</v>
      </c>
      <c r="P23" s="21">
        <f t="shared" si="2"/>
        <v>1024209.78</v>
      </c>
    </row>
    <row r="24" spans="1:16" x14ac:dyDescent="0.25">
      <c r="A24" s="24" t="s">
        <v>34</v>
      </c>
      <c r="B24" s="25">
        <v>530000</v>
      </c>
      <c r="C24" s="26">
        <v>0</v>
      </c>
      <c r="D24" s="27">
        <v>0</v>
      </c>
      <c r="E24" s="27">
        <v>530000</v>
      </c>
      <c r="F24" s="27">
        <v>0</v>
      </c>
      <c r="G24" s="27">
        <v>0</v>
      </c>
      <c r="H24" s="28">
        <v>0</v>
      </c>
      <c r="I24" s="28">
        <v>0</v>
      </c>
      <c r="J24" s="28">
        <v>0</v>
      </c>
      <c r="K24" s="28">
        <v>0</v>
      </c>
      <c r="L24" s="30">
        <v>0</v>
      </c>
      <c r="M24" s="30">
        <v>0</v>
      </c>
      <c r="N24" s="30">
        <v>0</v>
      </c>
      <c r="O24" s="30">
        <v>0</v>
      </c>
      <c r="P24" s="21">
        <f t="shared" si="2"/>
        <v>530000</v>
      </c>
    </row>
    <row r="25" spans="1:16" x14ac:dyDescent="0.25">
      <c r="A25" s="24" t="s">
        <v>35</v>
      </c>
      <c r="B25" s="25">
        <v>7290000</v>
      </c>
      <c r="C25" s="26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34">
        <v>0</v>
      </c>
      <c r="J25" s="29">
        <v>0</v>
      </c>
      <c r="K25" s="34">
        <v>0</v>
      </c>
      <c r="L25" s="30">
        <v>0</v>
      </c>
      <c r="M25" s="30">
        <v>0</v>
      </c>
      <c r="N25" s="30">
        <v>0</v>
      </c>
      <c r="O25" s="30">
        <v>0</v>
      </c>
      <c r="P25" s="21">
        <f t="shared" si="2"/>
        <v>0</v>
      </c>
    </row>
    <row r="26" spans="1:16" x14ac:dyDescent="0.25">
      <c r="A26" s="24" t="s">
        <v>36</v>
      </c>
      <c r="B26" s="25">
        <v>13350000</v>
      </c>
      <c r="C26" s="26">
        <v>0</v>
      </c>
      <c r="D26" s="27">
        <v>0</v>
      </c>
      <c r="E26" s="27">
        <v>0</v>
      </c>
      <c r="F26" s="29">
        <v>713664</v>
      </c>
      <c r="G26" s="29">
        <v>0</v>
      </c>
      <c r="H26" s="27">
        <v>0</v>
      </c>
      <c r="I26" s="34">
        <v>0</v>
      </c>
      <c r="J26" s="27">
        <v>0</v>
      </c>
      <c r="K26" s="34">
        <v>0</v>
      </c>
      <c r="L26" s="30">
        <v>0</v>
      </c>
      <c r="M26" s="30">
        <v>0</v>
      </c>
      <c r="N26" s="30">
        <v>0</v>
      </c>
      <c r="O26" s="30">
        <v>0</v>
      </c>
      <c r="P26" s="21">
        <f t="shared" si="2"/>
        <v>713664</v>
      </c>
    </row>
    <row r="27" spans="1:16" x14ac:dyDescent="0.25">
      <c r="A27" s="24" t="s">
        <v>37</v>
      </c>
      <c r="B27" s="25">
        <v>4215000</v>
      </c>
      <c r="C27" s="26">
        <v>0</v>
      </c>
      <c r="D27" s="27">
        <v>0</v>
      </c>
      <c r="E27" s="27">
        <v>0</v>
      </c>
      <c r="F27" s="27">
        <v>380640</v>
      </c>
      <c r="G27" s="27">
        <v>0</v>
      </c>
      <c r="H27" s="27">
        <v>0</v>
      </c>
      <c r="I27" s="35">
        <v>0</v>
      </c>
      <c r="J27" s="27">
        <v>0</v>
      </c>
      <c r="K27" s="35">
        <v>0</v>
      </c>
      <c r="L27" s="30">
        <v>0</v>
      </c>
      <c r="M27" s="30">
        <v>0</v>
      </c>
      <c r="N27" s="30">
        <v>0</v>
      </c>
      <c r="O27" s="30">
        <v>0</v>
      </c>
      <c r="P27" s="21">
        <f t="shared" si="2"/>
        <v>380640</v>
      </c>
    </row>
    <row r="28" spans="1:16" x14ac:dyDescent="0.25">
      <c r="A28" s="22" t="s">
        <v>38</v>
      </c>
      <c r="B28" s="23">
        <f>B29+B30+B31+B32+B33+B34+B35+B36+B37</f>
        <v>21810654</v>
      </c>
      <c r="C28" s="20">
        <f t="shared" ref="C28:P28" si="4">+C29+C30+C31+C32+C33+C34+C35+C36+C37</f>
        <v>0</v>
      </c>
      <c r="D28" s="20">
        <f t="shared" si="4"/>
        <v>0</v>
      </c>
      <c r="E28" s="20">
        <f t="shared" si="4"/>
        <v>62572.480000000003</v>
      </c>
      <c r="F28" s="20">
        <f t="shared" si="4"/>
        <v>305039.04000000004</v>
      </c>
      <c r="G28" s="20">
        <f t="shared" si="4"/>
        <v>0</v>
      </c>
      <c r="H28" s="20">
        <f t="shared" si="4"/>
        <v>0</v>
      </c>
      <c r="I28" s="20">
        <f t="shared" si="4"/>
        <v>0</v>
      </c>
      <c r="J28" s="20">
        <f t="shared" si="4"/>
        <v>0</v>
      </c>
      <c r="K28" s="20">
        <f t="shared" si="4"/>
        <v>0</v>
      </c>
      <c r="L28" s="20">
        <f t="shared" si="4"/>
        <v>0</v>
      </c>
      <c r="M28" s="20">
        <f t="shared" si="4"/>
        <v>0</v>
      </c>
      <c r="N28" s="20">
        <f t="shared" si="4"/>
        <v>0</v>
      </c>
      <c r="O28" s="20">
        <f t="shared" si="4"/>
        <v>0</v>
      </c>
      <c r="P28" s="20">
        <f t="shared" si="4"/>
        <v>367611.52</v>
      </c>
    </row>
    <row r="29" spans="1:16" x14ac:dyDescent="0.25">
      <c r="A29" s="24" t="s">
        <v>39</v>
      </c>
      <c r="B29" s="25">
        <v>600000</v>
      </c>
      <c r="C29" s="26">
        <v>0</v>
      </c>
      <c r="D29" s="27">
        <v>0</v>
      </c>
      <c r="E29" s="27">
        <v>62572.480000000003</v>
      </c>
      <c r="F29" s="27">
        <v>10065</v>
      </c>
      <c r="G29" s="27">
        <v>0</v>
      </c>
      <c r="H29" s="27">
        <v>0</v>
      </c>
      <c r="I29" s="34">
        <v>0</v>
      </c>
      <c r="J29" s="27">
        <v>0</v>
      </c>
      <c r="K29" s="34">
        <v>0</v>
      </c>
      <c r="L29" s="30">
        <v>0</v>
      </c>
      <c r="M29" s="30">
        <v>0</v>
      </c>
      <c r="N29" s="30">
        <v>0</v>
      </c>
      <c r="O29" s="30">
        <v>0</v>
      </c>
      <c r="P29" s="21">
        <f t="shared" si="2"/>
        <v>72637.48000000001</v>
      </c>
    </row>
    <row r="30" spans="1:16" x14ac:dyDescent="0.25">
      <c r="A30" s="24" t="s">
        <v>40</v>
      </c>
      <c r="B30" s="25">
        <v>10817089</v>
      </c>
      <c r="C30" s="26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30">
        <v>0</v>
      </c>
      <c r="M30" s="30">
        <v>0</v>
      </c>
      <c r="N30" s="30">
        <v>0</v>
      </c>
      <c r="O30" s="30">
        <v>0</v>
      </c>
      <c r="P30" s="21">
        <f t="shared" si="2"/>
        <v>0</v>
      </c>
    </row>
    <row r="31" spans="1:16" x14ac:dyDescent="0.25">
      <c r="A31" s="24" t="s">
        <v>41</v>
      </c>
      <c r="B31" s="25">
        <v>600000</v>
      </c>
      <c r="C31" s="26">
        <v>0</v>
      </c>
      <c r="D31" s="27">
        <v>0</v>
      </c>
      <c r="E31" s="27">
        <v>0</v>
      </c>
      <c r="F31" s="27">
        <v>149093</v>
      </c>
      <c r="G31" s="29">
        <v>0</v>
      </c>
      <c r="H31" s="27">
        <v>0</v>
      </c>
      <c r="I31" s="27">
        <v>0</v>
      </c>
      <c r="J31" s="27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21">
        <f t="shared" si="2"/>
        <v>149093</v>
      </c>
    </row>
    <row r="32" spans="1:16" x14ac:dyDescent="0.25">
      <c r="A32" s="24" t="s">
        <v>42</v>
      </c>
      <c r="B32" s="25">
        <v>10000</v>
      </c>
      <c r="C32" s="26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21">
        <f t="shared" si="2"/>
        <v>0</v>
      </c>
    </row>
    <row r="33" spans="1:16" x14ac:dyDescent="0.25">
      <c r="A33" s="24" t="s">
        <v>43</v>
      </c>
      <c r="B33" s="25">
        <v>850000</v>
      </c>
      <c r="C33" s="26">
        <v>0</v>
      </c>
      <c r="D33" s="27">
        <v>0</v>
      </c>
      <c r="E33" s="27">
        <v>0</v>
      </c>
      <c r="F33" s="27">
        <v>145881.04</v>
      </c>
      <c r="G33" s="27">
        <v>0</v>
      </c>
      <c r="H33" s="27">
        <v>0</v>
      </c>
      <c r="I33" s="27">
        <v>0</v>
      </c>
      <c r="J33" s="27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21">
        <f t="shared" si="2"/>
        <v>145881.04</v>
      </c>
    </row>
    <row r="34" spans="1:16" x14ac:dyDescent="0.25">
      <c r="A34" s="24" t="s">
        <v>44</v>
      </c>
      <c r="B34" s="25">
        <v>1125000</v>
      </c>
      <c r="C34" s="26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30">
        <v>0</v>
      </c>
      <c r="M34" s="30">
        <v>0</v>
      </c>
      <c r="N34" s="30">
        <v>0</v>
      </c>
      <c r="O34" s="30">
        <v>0</v>
      </c>
      <c r="P34" s="21">
        <f t="shared" si="2"/>
        <v>0</v>
      </c>
    </row>
    <row r="35" spans="1:16" x14ac:dyDescent="0.25">
      <c r="A35" s="24" t="s">
        <v>45</v>
      </c>
      <c r="B35" s="25">
        <v>5500000</v>
      </c>
      <c r="C35" s="26">
        <v>0</v>
      </c>
      <c r="D35" s="27">
        <v>0</v>
      </c>
      <c r="E35" s="27">
        <v>0</v>
      </c>
      <c r="F35" s="27">
        <v>0</v>
      </c>
      <c r="G35" s="29">
        <v>0</v>
      </c>
      <c r="H35" s="27">
        <v>0</v>
      </c>
      <c r="I35" s="27">
        <v>0</v>
      </c>
      <c r="J35" s="35">
        <v>0</v>
      </c>
      <c r="K35" s="27">
        <v>0</v>
      </c>
      <c r="L35" s="30">
        <v>0</v>
      </c>
      <c r="M35" s="30">
        <v>0</v>
      </c>
      <c r="N35" s="30">
        <v>0</v>
      </c>
      <c r="O35" s="30">
        <v>0</v>
      </c>
      <c r="P35" s="21">
        <f t="shared" si="2"/>
        <v>0</v>
      </c>
    </row>
    <row r="36" spans="1:16" x14ac:dyDescent="0.25">
      <c r="A36" s="24" t="s">
        <v>46</v>
      </c>
      <c r="B36" s="25">
        <v>0</v>
      </c>
      <c r="C36" s="26">
        <v>0</v>
      </c>
      <c r="D36" s="27">
        <v>0</v>
      </c>
      <c r="E36" s="27">
        <v>0</v>
      </c>
      <c r="F36" s="27">
        <v>0</v>
      </c>
      <c r="G36" s="27">
        <v>0</v>
      </c>
      <c r="H36" s="28">
        <v>0</v>
      </c>
      <c r="I36" s="28">
        <v>0</v>
      </c>
      <c r="J36" s="28">
        <v>0</v>
      </c>
      <c r="K36" s="27">
        <v>0</v>
      </c>
      <c r="L36" s="30">
        <v>0</v>
      </c>
      <c r="M36" s="30">
        <v>0</v>
      </c>
      <c r="N36" s="30">
        <v>0</v>
      </c>
      <c r="O36" s="30">
        <v>0</v>
      </c>
      <c r="P36" s="21">
        <f t="shared" si="2"/>
        <v>0</v>
      </c>
    </row>
    <row r="37" spans="1:16" x14ac:dyDescent="0.25">
      <c r="A37" s="24" t="s">
        <v>47</v>
      </c>
      <c r="B37" s="25">
        <v>2308565</v>
      </c>
      <c r="C37" s="26">
        <v>0</v>
      </c>
      <c r="D37" s="27">
        <v>0</v>
      </c>
      <c r="E37" s="27">
        <v>0</v>
      </c>
      <c r="F37" s="27">
        <v>0</v>
      </c>
      <c r="G37" s="29">
        <v>0</v>
      </c>
      <c r="H37" s="27">
        <v>0</v>
      </c>
      <c r="I37" s="34">
        <v>0</v>
      </c>
      <c r="J37" s="35">
        <v>0</v>
      </c>
      <c r="K37" s="27">
        <v>0</v>
      </c>
      <c r="L37" s="30">
        <v>0</v>
      </c>
      <c r="M37" s="30">
        <v>0</v>
      </c>
      <c r="N37" s="30">
        <v>0</v>
      </c>
      <c r="O37" s="30">
        <v>0</v>
      </c>
      <c r="P37" s="21">
        <f t="shared" si="2"/>
        <v>0</v>
      </c>
    </row>
    <row r="38" spans="1:16" x14ac:dyDescent="0.25">
      <c r="A38" s="22" t="s">
        <v>48</v>
      </c>
      <c r="B38" s="23">
        <v>0</v>
      </c>
      <c r="C38" s="20">
        <f>+C39+C40+C41+C42+C43+C44+C45+C46</f>
        <v>0</v>
      </c>
      <c r="D38" s="20">
        <f>+D39+D40+D41+D42+D43+D44+D45+D46</f>
        <v>0</v>
      </c>
      <c r="E38" s="20">
        <f>+E39+E40+E41+E42+E43+E45+E46</f>
        <v>0</v>
      </c>
      <c r="F38" s="20">
        <f t="shared" ref="F38:P38" si="5">+F39+F40+F41+F42+F43+F44+F45+F46</f>
        <v>0</v>
      </c>
      <c r="G38" s="20">
        <f t="shared" si="5"/>
        <v>0</v>
      </c>
      <c r="H38" s="20">
        <f t="shared" si="5"/>
        <v>0</v>
      </c>
      <c r="I38" s="20">
        <f t="shared" si="5"/>
        <v>0</v>
      </c>
      <c r="J38" s="20">
        <f t="shared" si="5"/>
        <v>0</v>
      </c>
      <c r="K38" s="20">
        <f t="shared" si="5"/>
        <v>0</v>
      </c>
      <c r="L38" s="20">
        <f t="shared" si="5"/>
        <v>0</v>
      </c>
      <c r="M38" s="20">
        <f t="shared" si="5"/>
        <v>0</v>
      </c>
      <c r="N38" s="20">
        <f t="shared" si="5"/>
        <v>0</v>
      </c>
      <c r="O38" s="20">
        <f t="shared" si="5"/>
        <v>0</v>
      </c>
      <c r="P38" s="20">
        <f t="shared" si="5"/>
        <v>0</v>
      </c>
    </row>
    <row r="39" spans="1:16" x14ac:dyDescent="0.25">
      <c r="A39" s="24" t="s">
        <v>49</v>
      </c>
      <c r="B39" s="25">
        <v>0</v>
      </c>
      <c r="C39" s="26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35">
        <v>0</v>
      </c>
      <c r="K39" s="27">
        <v>0</v>
      </c>
      <c r="L39" s="30">
        <v>0</v>
      </c>
      <c r="M39" s="30">
        <v>0</v>
      </c>
      <c r="N39" s="30">
        <v>0</v>
      </c>
      <c r="O39" s="30">
        <v>0</v>
      </c>
      <c r="P39" s="21">
        <f t="shared" si="2"/>
        <v>0</v>
      </c>
    </row>
    <row r="40" spans="1:16" x14ac:dyDescent="0.25">
      <c r="A40" s="24" t="s">
        <v>50</v>
      </c>
      <c r="B40" s="25">
        <v>0</v>
      </c>
      <c r="C40" s="26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35">
        <v>0</v>
      </c>
      <c r="K40" s="27">
        <v>0</v>
      </c>
      <c r="L40" s="30">
        <v>0</v>
      </c>
      <c r="M40" s="30">
        <v>0</v>
      </c>
      <c r="N40" s="30">
        <v>0</v>
      </c>
      <c r="O40" s="30">
        <v>0</v>
      </c>
      <c r="P40" s="21">
        <f t="shared" si="2"/>
        <v>0</v>
      </c>
    </row>
    <row r="41" spans="1:16" x14ac:dyDescent="0.25">
      <c r="A41" s="24" t="s">
        <v>51</v>
      </c>
      <c r="B41" s="25"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1">
        <f t="shared" si="2"/>
        <v>0</v>
      </c>
    </row>
    <row r="42" spans="1:16" x14ac:dyDescent="0.25">
      <c r="A42" s="24" t="s">
        <v>52</v>
      </c>
      <c r="B42" s="25">
        <v>0</v>
      </c>
      <c r="C42" s="26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35">
        <v>0</v>
      </c>
      <c r="K42" s="27">
        <v>0</v>
      </c>
      <c r="L42" s="30">
        <v>0</v>
      </c>
      <c r="M42" s="30">
        <v>0</v>
      </c>
      <c r="N42" s="30">
        <v>0</v>
      </c>
      <c r="O42" s="30">
        <v>0</v>
      </c>
      <c r="P42" s="21">
        <f t="shared" si="2"/>
        <v>0</v>
      </c>
    </row>
    <row r="43" spans="1:16" x14ac:dyDescent="0.25">
      <c r="A43" s="24" t="s">
        <v>53</v>
      </c>
      <c r="B43" s="25">
        <v>0</v>
      </c>
      <c r="C43" s="26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35">
        <v>0</v>
      </c>
      <c r="K43" s="27">
        <v>0</v>
      </c>
      <c r="L43" s="30">
        <v>0</v>
      </c>
      <c r="M43" s="30">
        <v>0</v>
      </c>
      <c r="N43" s="30">
        <v>0</v>
      </c>
      <c r="O43" s="30">
        <v>0</v>
      </c>
      <c r="P43" s="21">
        <f t="shared" si="2"/>
        <v>0</v>
      </c>
    </row>
    <row r="44" spans="1:16" x14ac:dyDescent="0.25">
      <c r="A44" s="24" t="s">
        <v>54</v>
      </c>
      <c r="B44" s="25"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1">
        <f t="shared" si="2"/>
        <v>0</v>
      </c>
    </row>
    <row r="45" spans="1:16" x14ac:dyDescent="0.25">
      <c r="A45" s="24" t="s">
        <v>55</v>
      </c>
      <c r="B45" s="25">
        <v>0</v>
      </c>
      <c r="C45" s="26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7">
        <v>0</v>
      </c>
      <c r="L45" s="30">
        <v>0</v>
      </c>
      <c r="M45" s="30">
        <v>0</v>
      </c>
      <c r="N45" s="30">
        <v>0</v>
      </c>
      <c r="O45" s="30">
        <v>0</v>
      </c>
      <c r="P45" s="21">
        <f t="shared" si="2"/>
        <v>0</v>
      </c>
    </row>
    <row r="46" spans="1:16" x14ac:dyDescent="0.25">
      <c r="A46" s="24" t="s">
        <v>56</v>
      </c>
      <c r="B46" s="25">
        <v>0</v>
      </c>
      <c r="C46" s="26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35">
        <v>0</v>
      </c>
      <c r="K46" s="27">
        <v>0</v>
      </c>
      <c r="L46" s="30">
        <v>0</v>
      </c>
      <c r="M46" s="30">
        <v>0</v>
      </c>
      <c r="N46" s="30">
        <v>0</v>
      </c>
      <c r="O46" s="30">
        <v>0</v>
      </c>
      <c r="P46" s="21">
        <f t="shared" si="2"/>
        <v>0</v>
      </c>
    </row>
    <row r="47" spans="1:16" s="38" customFormat="1" x14ac:dyDescent="0.25">
      <c r="A47" s="22" t="s">
        <v>57</v>
      </c>
      <c r="B47" s="23">
        <v>0</v>
      </c>
      <c r="C47" s="20">
        <f t="shared" ref="C47:P47" si="6">+C48+C49+C50+C51+C52+C53</f>
        <v>0</v>
      </c>
      <c r="D47" s="36">
        <f t="shared" si="6"/>
        <v>0</v>
      </c>
      <c r="E47" s="36">
        <f t="shared" si="6"/>
        <v>0</v>
      </c>
      <c r="F47" s="36">
        <f t="shared" si="6"/>
        <v>0</v>
      </c>
      <c r="G47" s="36">
        <f t="shared" si="6"/>
        <v>0</v>
      </c>
      <c r="H47" s="36">
        <f t="shared" si="6"/>
        <v>0</v>
      </c>
      <c r="I47" s="36">
        <f t="shared" si="6"/>
        <v>0</v>
      </c>
      <c r="J47" s="36">
        <f t="shared" si="6"/>
        <v>0</v>
      </c>
      <c r="K47" s="37">
        <f t="shared" si="6"/>
        <v>0</v>
      </c>
      <c r="L47" s="37">
        <f t="shared" si="6"/>
        <v>0</v>
      </c>
      <c r="M47" s="37">
        <f t="shared" si="6"/>
        <v>0</v>
      </c>
      <c r="N47" s="37">
        <f t="shared" si="6"/>
        <v>0</v>
      </c>
      <c r="O47" s="37">
        <f t="shared" si="6"/>
        <v>0</v>
      </c>
      <c r="P47" s="37">
        <f t="shared" si="6"/>
        <v>0</v>
      </c>
    </row>
    <row r="48" spans="1:16" x14ac:dyDescent="0.25">
      <c r="A48" s="24" t="s">
        <v>58</v>
      </c>
      <c r="B48" s="25">
        <v>0</v>
      </c>
      <c r="C48" s="26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35">
        <v>0</v>
      </c>
      <c r="K48" s="27">
        <v>0</v>
      </c>
      <c r="L48" s="30">
        <v>0</v>
      </c>
      <c r="M48" s="30">
        <v>0</v>
      </c>
      <c r="N48" s="30">
        <v>0</v>
      </c>
      <c r="O48" s="30">
        <v>0</v>
      </c>
      <c r="P48" s="21">
        <f t="shared" si="2"/>
        <v>0</v>
      </c>
    </row>
    <row r="49" spans="1:16" x14ac:dyDescent="0.25">
      <c r="A49" s="24" t="s">
        <v>59</v>
      </c>
      <c r="B49" s="25">
        <v>0</v>
      </c>
      <c r="C49" s="26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35">
        <v>0</v>
      </c>
      <c r="K49" s="27">
        <v>0</v>
      </c>
      <c r="L49" s="30">
        <v>0</v>
      </c>
      <c r="M49" s="30">
        <v>0</v>
      </c>
      <c r="N49" s="30">
        <v>0</v>
      </c>
      <c r="O49" s="30">
        <v>0</v>
      </c>
      <c r="P49" s="21">
        <f t="shared" si="2"/>
        <v>0</v>
      </c>
    </row>
    <row r="50" spans="1:16" x14ac:dyDescent="0.25">
      <c r="A50" s="24" t="s">
        <v>60</v>
      </c>
      <c r="B50" s="25">
        <v>0</v>
      </c>
      <c r="C50" s="26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35">
        <v>0</v>
      </c>
      <c r="K50" s="27">
        <v>0</v>
      </c>
      <c r="L50" s="30">
        <v>0</v>
      </c>
      <c r="M50" s="30">
        <v>0</v>
      </c>
      <c r="N50" s="30">
        <v>0</v>
      </c>
      <c r="O50" s="30">
        <v>0</v>
      </c>
      <c r="P50" s="21">
        <f t="shared" si="2"/>
        <v>0</v>
      </c>
    </row>
    <row r="51" spans="1:16" x14ac:dyDescent="0.25">
      <c r="A51" s="24" t="s">
        <v>61</v>
      </c>
      <c r="B51" s="25">
        <v>0</v>
      </c>
      <c r="C51" s="26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35">
        <v>0</v>
      </c>
      <c r="K51" s="27">
        <v>0</v>
      </c>
      <c r="L51" s="30">
        <v>0</v>
      </c>
      <c r="M51" s="30">
        <v>0</v>
      </c>
      <c r="N51" s="30">
        <v>0</v>
      </c>
      <c r="O51" s="30">
        <v>0</v>
      </c>
      <c r="P51" s="21">
        <f t="shared" si="2"/>
        <v>0</v>
      </c>
    </row>
    <row r="52" spans="1:16" x14ac:dyDescent="0.25">
      <c r="A52" s="24" t="s">
        <v>62</v>
      </c>
      <c r="B52" s="25"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1">
        <f t="shared" si="2"/>
        <v>0</v>
      </c>
    </row>
    <row r="53" spans="1:16" x14ac:dyDescent="0.25">
      <c r="A53" s="24" t="s">
        <v>63</v>
      </c>
      <c r="B53" s="25">
        <v>0</v>
      </c>
      <c r="C53" s="26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35">
        <v>0</v>
      </c>
      <c r="K53" s="27">
        <v>0</v>
      </c>
      <c r="L53" s="30">
        <v>0</v>
      </c>
      <c r="M53" s="30">
        <v>0</v>
      </c>
      <c r="N53" s="30">
        <v>0</v>
      </c>
      <c r="O53" s="30">
        <v>0</v>
      </c>
      <c r="P53" s="21">
        <f t="shared" si="2"/>
        <v>0</v>
      </c>
    </row>
    <row r="54" spans="1:16" s="38" customFormat="1" x14ac:dyDescent="0.25">
      <c r="A54" s="22" t="s">
        <v>64</v>
      </c>
      <c r="B54" s="23">
        <f>B55+B56+B57+B58+B59+B60+B61+B62+B63</f>
        <v>14195000</v>
      </c>
      <c r="C54" s="20">
        <f t="shared" ref="C54:J54" si="7">+C55+C56+C57+C58+C59+C60+C61+C62+C63</f>
        <v>0</v>
      </c>
      <c r="D54" s="36">
        <f t="shared" si="7"/>
        <v>0</v>
      </c>
      <c r="E54" s="36">
        <f t="shared" si="7"/>
        <v>0</v>
      </c>
      <c r="F54" s="36">
        <f t="shared" si="7"/>
        <v>401200</v>
      </c>
      <c r="G54" s="36">
        <f t="shared" si="7"/>
        <v>0</v>
      </c>
      <c r="H54" s="36">
        <f t="shared" si="7"/>
        <v>0</v>
      </c>
      <c r="I54" s="36">
        <f t="shared" si="7"/>
        <v>0</v>
      </c>
      <c r="J54" s="36">
        <f t="shared" si="7"/>
        <v>0</v>
      </c>
      <c r="K54" s="37">
        <f>+K55+K56+K57+K58+K59+K61+K62+K63</f>
        <v>0</v>
      </c>
      <c r="L54" s="37">
        <f>+L55+L56+L57+L58+L59+L61+L62+L63</f>
        <v>0</v>
      </c>
      <c r="M54" s="37">
        <f t="shared" ref="M54:P54" si="8">+M55+M56+M57+M58+M59+M61+M62+M63</f>
        <v>0</v>
      </c>
      <c r="N54" s="37">
        <f t="shared" si="8"/>
        <v>0</v>
      </c>
      <c r="O54" s="37">
        <f t="shared" si="8"/>
        <v>0</v>
      </c>
      <c r="P54" s="37">
        <f t="shared" si="8"/>
        <v>401200</v>
      </c>
    </row>
    <row r="55" spans="1:16" x14ac:dyDescent="0.25">
      <c r="A55" s="24" t="s">
        <v>65</v>
      </c>
      <c r="B55" s="25">
        <v>1350000</v>
      </c>
      <c r="C55" s="26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35">
        <v>0</v>
      </c>
      <c r="J55" s="35">
        <v>0</v>
      </c>
      <c r="K55" s="27">
        <v>0</v>
      </c>
      <c r="L55" s="30">
        <v>0</v>
      </c>
      <c r="M55" s="30">
        <v>0</v>
      </c>
      <c r="N55" s="30">
        <v>0</v>
      </c>
      <c r="O55" s="30">
        <v>0</v>
      </c>
      <c r="P55" s="21">
        <f t="shared" si="2"/>
        <v>0</v>
      </c>
    </row>
    <row r="56" spans="1:16" x14ac:dyDescent="0.25">
      <c r="A56" s="24" t="s">
        <v>66</v>
      </c>
      <c r="B56" s="25">
        <v>200000</v>
      </c>
      <c r="C56" s="26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1">
        <f t="shared" si="2"/>
        <v>0</v>
      </c>
    </row>
    <row r="57" spans="1:16" x14ac:dyDescent="0.25">
      <c r="A57" s="24" t="s">
        <v>67</v>
      </c>
      <c r="B57" s="25">
        <v>5000</v>
      </c>
      <c r="C57" s="26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35">
        <v>0</v>
      </c>
      <c r="J57" s="35">
        <v>0</v>
      </c>
      <c r="K57" s="27">
        <v>0</v>
      </c>
      <c r="L57" s="30">
        <v>0</v>
      </c>
      <c r="M57" s="30">
        <v>0</v>
      </c>
      <c r="N57" s="30">
        <v>0</v>
      </c>
      <c r="O57" s="30">
        <v>0</v>
      </c>
      <c r="P57" s="21">
        <f t="shared" si="2"/>
        <v>0</v>
      </c>
    </row>
    <row r="58" spans="1:16" x14ac:dyDescent="0.25">
      <c r="A58" s="24" t="s">
        <v>68</v>
      </c>
      <c r="B58" s="25">
        <v>7000000</v>
      </c>
      <c r="C58" s="26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34">
        <v>0</v>
      </c>
      <c r="J58" s="35">
        <v>0</v>
      </c>
      <c r="K58" s="27">
        <v>0</v>
      </c>
      <c r="L58" s="30">
        <v>0</v>
      </c>
      <c r="M58" s="30">
        <v>0</v>
      </c>
      <c r="N58" s="30">
        <v>0</v>
      </c>
      <c r="O58" s="30">
        <v>0</v>
      </c>
      <c r="P58" s="21">
        <f t="shared" si="2"/>
        <v>0</v>
      </c>
    </row>
    <row r="59" spans="1:16" x14ac:dyDescent="0.25">
      <c r="A59" s="24" t="s">
        <v>69</v>
      </c>
      <c r="B59" s="25">
        <v>5460000</v>
      </c>
      <c r="C59" s="26">
        <v>0</v>
      </c>
      <c r="D59" s="28">
        <v>0</v>
      </c>
      <c r="E59" s="28">
        <v>0</v>
      </c>
      <c r="F59" s="28">
        <v>401200</v>
      </c>
      <c r="G59" s="28">
        <v>0</v>
      </c>
      <c r="H59" s="28">
        <v>0</v>
      </c>
      <c r="I59" s="34">
        <v>0</v>
      </c>
      <c r="J59" s="35">
        <v>0</v>
      </c>
      <c r="K59" s="27">
        <v>0</v>
      </c>
      <c r="L59" s="30">
        <v>0</v>
      </c>
      <c r="M59" s="30">
        <v>0</v>
      </c>
      <c r="N59" s="30">
        <v>0</v>
      </c>
      <c r="O59" s="30">
        <v>0</v>
      </c>
      <c r="P59" s="21">
        <f t="shared" si="2"/>
        <v>401200</v>
      </c>
    </row>
    <row r="60" spans="1:16" x14ac:dyDescent="0.25">
      <c r="A60" s="24" t="s">
        <v>70</v>
      </c>
      <c r="B60" s="25">
        <v>180000</v>
      </c>
      <c r="C60" s="26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35">
        <v>0</v>
      </c>
      <c r="J60" s="35">
        <v>0</v>
      </c>
      <c r="K60" s="27">
        <v>0</v>
      </c>
      <c r="L60" s="30">
        <v>0</v>
      </c>
      <c r="M60" s="30">
        <v>0</v>
      </c>
      <c r="N60" s="30">
        <v>0</v>
      </c>
      <c r="O60" s="30">
        <v>0</v>
      </c>
      <c r="P60" s="21">
        <f t="shared" si="2"/>
        <v>0</v>
      </c>
    </row>
    <row r="61" spans="1:16" x14ac:dyDescent="0.25">
      <c r="A61" s="24" t="s">
        <v>71</v>
      </c>
      <c r="B61" s="25">
        <v>0</v>
      </c>
      <c r="C61" s="26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35">
        <v>0</v>
      </c>
      <c r="J61" s="35">
        <v>0</v>
      </c>
      <c r="K61" s="27">
        <v>0</v>
      </c>
      <c r="L61" s="30">
        <v>0</v>
      </c>
      <c r="M61" s="30">
        <v>0</v>
      </c>
      <c r="N61" s="30">
        <v>0</v>
      </c>
      <c r="O61" s="30">
        <v>0</v>
      </c>
      <c r="P61" s="21">
        <f t="shared" si="2"/>
        <v>0</v>
      </c>
    </row>
    <row r="62" spans="1:16" x14ac:dyDescent="0.25">
      <c r="A62" s="24" t="s">
        <v>72</v>
      </c>
      <c r="B62" s="25">
        <v>0</v>
      </c>
      <c r="C62" s="26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35">
        <v>0</v>
      </c>
      <c r="J62" s="35">
        <v>0</v>
      </c>
      <c r="K62" s="27">
        <v>0</v>
      </c>
      <c r="L62" s="30">
        <v>0</v>
      </c>
      <c r="M62" s="30">
        <v>0</v>
      </c>
      <c r="N62" s="30">
        <v>0</v>
      </c>
      <c r="O62" s="30">
        <v>0</v>
      </c>
      <c r="P62" s="21">
        <f t="shared" si="2"/>
        <v>0</v>
      </c>
    </row>
    <row r="63" spans="1:16" x14ac:dyDescent="0.25">
      <c r="A63" s="24" t="s">
        <v>73</v>
      </c>
      <c r="B63" s="25"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1">
        <f t="shared" si="2"/>
        <v>0</v>
      </c>
    </row>
    <row r="64" spans="1:16" x14ac:dyDescent="0.25">
      <c r="A64" s="22" t="s">
        <v>74</v>
      </c>
      <c r="B64" s="23">
        <f>B65+B66+B67+B68</f>
        <v>0</v>
      </c>
      <c r="C64" s="20">
        <f t="shared" ref="C64:P64" si="9">+C65+C66+C67+C68</f>
        <v>0</v>
      </c>
      <c r="D64" s="21">
        <f t="shared" si="9"/>
        <v>0</v>
      </c>
      <c r="E64" s="21">
        <f t="shared" si="9"/>
        <v>786921.25</v>
      </c>
      <c r="F64" s="21">
        <f t="shared" si="9"/>
        <v>0</v>
      </c>
      <c r="G64" s="21">
        <f t="shared" si="9"/>
        <v>0</v>
      </c>
      <c r="H64" s="21">
        <f t="shared" si="9"/>
        <v>0</v>
      </c>
      <c r="I64" s="21">
        <f t="shared" si="9"/>
        <v>0</v>
      </c>
      <c r="J64" s="21">
        <f t="shared" si="9"/>
        <v>0</v>
      </c>
      <c r="K64" s="21">
        <f t="shared" si="9"/>
        <v>0</v>
      </c>
      <c r="L64" s="21">
        <f t="shared" si="9"/>
        <v>0</v>
      </c>
      <c r="M64" s="21">
        <f t="shared" si="9"/>
        <v>0</v>
      </c>
      <c r="N64" s="21">
        <f t="shared" si="9"/>
        <v>0</v>
      </c>
      <c r="O64" s="21">
        <f t="shared" si="9"/>
        <v>0</v>
      </c>
      <c r="P64" s="21">
        <f t="shared" si="9"/>
        <v>786921.25</v>
      </c>
    </row>
    <row r="65" spans="1:16" x14ac:dyDescent="0.25">
      <c r="A65" s="24" t="s">
        <v>75</v>
      </c>
      <c r="B65" s="25">
        <v>0</v>
      </c>
      <c r="C65" s="26">
        <v>0</v>
      </c>
      <c r="D65" s="28">
        <v>0</v>
      </c>
      <c r="E65" s="28">
        <v>786921.25</v>
      </c>
      <c r="F65" s="28">
        <v>0</v>
      </c>
      <c r="G65" s="28">
        <v>0</v>
      </c>
      <c r="H65" s="28">
        <v>0</v>
      </c>
      <c r="I65" s="35">
        <v>0</v>
      </c>
      <c r="J65" s="27">
        <v>0</v>
      </c>
      <c r="K65" s="35">
        <v>0</v>
      </c>
      <c r="L65" s="30">
        <v>0</v>
      </c>
      <c r="M65" s="30">
        <v>0</v>
      </c>
      <c r="N65" s="30">
        <v>0</v>
      </c>
      <c r="O65" s="30">
        <v>0</v>
      </c>
      <c r="P65" s="21">
        <f t="shared" si="2"/>
        <v>786921.25</v>
      </c>
    </row>
    <row r="66" spans="1:16" x14ac:dyDescent="0.25">
      <c r="A66" s="24" t="s">
        <v>76</v>
      </c>
      <c r="B66" s="25">
        <v>0</v>
      </c>
      <c r="C66" s="26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35">
        <v>0</v>
      </c>
      <c r="J66" s="35">
        <v>0</v>
      </c>
      <c r="K66" s="35">
        <v>0</v>
      </c>
      <c r="L66" s="30">
        <v>0</v>
      </c>
      <c r="M66" s="30">
        <v>0</v>
      </c>
      <c r="N66" s="30">
        <v>0</v>
      </c>
      <c r="O66" s="30">
        <v>0</v>
      </c>
      <c r="P66" s="21">
        <f t="shared" si="2"/>
        <v>0</v>
      </c>
    </row>
    <row r="67" spans="1:16" x14ac:dyDescent="0.25">
      <c r="A67" s="24" t="s">
        <v>77</v>
      </c>
      <c r="B67" s="25">
        <v>0</v>
      </c>
      <c r="C67" s="26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35">
        <v>0</v>
      </c>
      <c r="J67" s="35">
        <v>0</v>
      </c>
      <c r="K67" s="35">
        <v>0</v>
      </c>
      <c r="L67" s="30">
        <v>0</v>
      </c>
      <c r="M67" s="30">
        <v>0</v>
      </c>
      <c r="N67" s="30">
        <v>0</v>
      </c>
      <c r="O67" s="30">
        <v>0</v>
      </c>
      <c r="P67" s="21">
        <f t="shared" si="2"/>
        <v>0</v>
      </c>
    </row>
    <row r="68" spans="1:16" x14ac:dyDescent="0.25">
      <c r="A68" s="24" t="s">
        <v>78</v>
      </c>
      <c r="B68" s="25">
        <v>0</v>
      </c>
      <c r="C68" s="26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35">
        <v>0</v>
      </c>
      <c r="J68" s="35">
        <v>0</v>
      </c>
      <c r="K68" s="35">
        <v>0</v>
      </c>
      <c r="L68" s="30">
        <v>0</v>
      </c>
      <c r="M68" s="30">
        <v>0</v>
      </c>
      <c r="N68" s="30">
        <v>0</v>
      </c>
      <c r="O68" s="30">
        <v>0</v>
      </c>
      <c r="P68" s="21">
        <f t="shared" si="2"/>
        <v>0</v>
      </c>
    </row>
    <row r="69" spans="1:16" x14ac:dyDescent="0.25">
      <c r="A69" s="22" t="s">
        <v>79</v>
      </c>
      <c r="B69" s="23">
        <f>B70+B71</f>
        <v>0</v>
      </c>
      <c r="C69" s="20">
        <f t="shared" ref="C69:P69" si="10">+C70+C71</f>
        <v>0</v>
      </c>
      <c r="D69" s="36">
        <f t="shared" si="10"/>
        <v>0</v>
      </c>
      <c r="E69" s="36">
        <f t="shared" si="10"/>
        <v>0</v>
      </c>
      <c r="F69" s="36">
        <f t="shared" si="10"/>
        <v>0</v>
      </c>
      <c r="G69" s="36">
        <f t="shared" si="10"/>
        <v>0</v>
      </c>
      <c r="H69" s="36">
        <f t="shared" si="10"/>
        <v>0</v>
      </c>
      <c r="I69" s="36">
        <f t="shared" si="10"/>
        <v>0</v>
      </c>
      <c r="J69" s="36">
        <f t="shared" si="10"/>
        <v>0</v>
      </c>
      <c r="K69" s="36">
        <f t="shared" si="10"/>
        <v>0</v>
      </c>
      <c r="L69" s="36">
        <f t="shared" si="10"/>
        <v>0</v>
      </c>
      <c r="M69" s="36">
        <f t="shared" si="10"/>
        <v>0</v>
      </c>
      <c r="N69" s="36">
        <f t="shared" si="10"/>
        <v>0</v>
      </c>
      <c r="O69" s="36">
        <f t="shared" si="10"/>
        <v>0</v>
      </c>
      <c r="P69" s="36">
        <f t="shared" si="10"/>
        <v>0</v>
      </c>
    </row>
    <row r="70" spans="1:16" x14ac:dyDescent="0.25">
      <c r="A70" s="24" t="s">
        <v>80</v>
      </c>
      <c r="B70" s="25">
        <v>0</v>
      </c>
      <c r="C70" s="26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35">
        <v>0</v>
      </c>
      <c r="J70" s="35">
        <v>0</v>
      </c>
      <c r="K70" s="35">
        <v>0</v>
      </c>
      <c r="L70" s="30">
        <v>0</v>
      </c>
      <c r="M70" s="30">
        <v>0</v>
      </c>
      <c r="N70" s="30">
        <v>0</v>
      </c>
      <c r="O70" s="30">
        <v>0</v>
      </c>
      <c r="P70" s="21">
        <f t="shared" si="2"/>
        <v>0</v>
      </c>
    </row>
    <row r="71" spans="1:16" x14ac:dyDescent="0.25">
      <c r="A71" s="24" t="s">
        <v>81</v>
      </c>
      <c r="B71" s="25"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1">
        <f t="shared" si="2"/>
        <v>0</v>
      </c>
    </row>
    <row r="72" spans="1:16" x14ac:dyDescent="0.25">
      <c r="A72" s="22" t="s">
        <v>82</v>
      </c>
      <c r="B72" s="23">
        <f>B73+B74+B75</f>
        <v>0</v>
      </c>
      <c r="C72" s="20">
        <f t="shared" ref="C72:P72" si="11">+C73+C74+C75</f>
        <v>0</v>
      </c>
      <c r="D72" s="36">
        <f t="shared" si="11"/>
        <v>0</v>
      </c>
      <c r="E72" s="36">
        <f t="shared" si="11"/>
        <v>0</v>
      </c>
      <c r="F72" s="36">
        <f t="shared" si="11"/>
        <v>0</v>
      </c>
      <c r="G72" s="36">
        <f t="shared" si="11"/>
        <v>0</v>
      </c>
      <c r="H72" s="36">
        <f t="shared" si="11"/>
        <v>0</v>
      </c>
      <c r="I72" s="36">
        <f t="shared" si="11"/>
        <v>0</v>
      </c>
      <c r="J72" s="36">
        <f t="shared" si="11"/>
        <v>0</v>
      </c>
      <c r="K72" s="36">
        <f t="shared" si="11"/>
        <v>0</v>
      </c>
      <c r="L72" s="36">
        <f t="shared" si="11"/>
        <v>0</v>
      </c>
      <c r="M72" s="36">
        <f t="shared" si="11"/>
        <v>0</v>
      </c>
      <c r="N72" s="36">
        <f t="shared" si="11"/>
        <v>0</v>
      </c>
      <c r="O72" s="36">
        <f t="shared" si="11"/>
        <v>0</v>
      </c>
      <c r="P72" s="36">
        <f t="shared" si="11"/>
        <v>0</v>
      </c>
    </row>
    <row r="73" spans="1:16" x14ac:dyDescent="0.25">
      <c r="A73" s="24" t="s">
        <v>83</v>
      </c>
      <c r="B73" s="25">
        <v>0</v>
      </c>
      <c r="C73" s="26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35">
        <v>0</v>
      </c>
      <c r="J73" s="35">
        <v>0</v>
      </c>
      <c r="K73" s="35">
        <v>0</v>
      </c>
      <c r="L73" s="30">
        <v>0</v>
      </c>
      <c r="M73" s="30">
        <v>0</v>
      </c>
      <c r="N73" s="30">
        <v>0</v>
      </c>
      <c r="O73" s="30">
        <v>0</v>
      </c>
      <c r="P73" s="21">
        <f t="shared" si="2"/>
        <v>0</v>
      </c>
    </row>
    <row r="74" spans="1:16" x14ac:dyDescent="0.25">
      <c r="A74" s="24" t="s">
        <v>84</v>
      </c>
      <c r="B74" s="25"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1">
        <f t="shared" si="2"/>
        <v>0</v>
      </c>
    </row>
    <row r="75" spans="1:16" x14ac:dyDescent="0.25">
      <c r="A75" s="24" t="s">
        <v>85</v>
      </c>
      <c r="B75" s="25"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1">
        <f t="shared" si="2"/>
        <v>0</v>
      </c>
    </row>
    <row r="76" spans="1:16" x14ac:dyDescent="0.25">
      <c r="A76" s="18" t="s">
        <v>86</v>
      </c>
      <c r="B76" s="23">
        <f>B77</f>
        <v>0</v>
      </c>
      <c r="C76" s="20">
        <f t="shared" ref="C76:P76" si="12">+C77+C80+C83</f>
        <v>0</v>
      </c>
      <c r="D76" s="36">
        <f t="shared" si="12"/>
        <v>0</v>
      </c>
      <c r="E76" s="36">
        <f t="shared" si="12"/>
        <v>0</v>
      </c>
      <c r="F76" s="36">
        <f t="shared" si="12"/>
        <v>0</v>
      </c>
      <c r="G76" s="36">
        <f t="shared" si="12"/>
        <v>0</v>
      </c>
      <c r="H76" s="36">
        <f t="shared" si="12"/>
        <v>0</v>
      </c>
      <c r="I76" s="36">
        <f t="shared" si="12"/>
        <v>0</v>
      </c>
      <c r="J76" s="36">
        <f t="shared" si="12"/>
        <v>0</v>
      </c>
      <c r="K76" s="36">
        <f t="shared" si="12"/>
        <v>0</v>
      </c>
      <c r="L76" s="36">
        <f t="shared" si="12"/>
        <v>0</v>
      </c>
      <c r="M76" s="36">
        <f t="shared" si="12"/>
        <v>0</v>
      </c>
      <c r="N76" s="36">
        <f t="shared" si="12"/>
        <v>0</v>
      </c>
      <c r="O76" s="36">
        <f t="shared" si="12"/>
        <v>0</v>
      </c>
      <c r="P76" s="36">
        <f t="shared" si="12"/>
        <v>0</v>
      </c>
    </row>
    <row r="77" spans="1:16" x14ac:dyDescent="0.25">
      <c r="A77" s="22" t="s">
        <v>87</v>
      </c>
      <c r="B77" s="23">
        <f>B78+B79</f>
        <v>0</v>
      </c>
      <c r="C77" s="20">
        <f t="shared" ref="C77:P77" si="13">+C78+C79</f>
        <v>0</v>
      </c>
      <c r="D77" s="36">
        <f t="shared" si="13"/>
        <v>0</v>
      </c>
      <c r="E77" s="36">
        <f t="shared" si="13"/>
        <v>0</v>
      </c>
      <c r="F77" s="36">
        <f t="shared" si="13"/>
        <v>0</v>
      </c>
      <c r="G77" s="36">
        <f t="shared" si="13"/>
        <v>0</v>
      </c>
      <c r="H77" s="36">
        <f t="shared" si="13"/>
        <v>0</v>
      </c>
      <c r="I77" s="36">
        <f t="shared" si="13"/>
        <v>0</v>
      </c>
      <c r="J77" s="36">
        <f t="shared" si="13"/>
        <v>0</v>
      </c>
      <c r="K77" s="36">
        <f t="shared" si="13"/>
        <v>0</v>
      </c>
      <c r="L77" s="36">
        <f t="shared" si="13"/>
        <v>0</v>
      </c>
      <c r="M77" s="36">
        <f t="shared" si="13"/>
        <v>0</v>
      </c>
      <c r="N77" s="36">
        <f t="shared" si="13"/>
        <v>0</v>
      </c>
      <c r="O77" s="36">
        <f t="shared" si="13"/>
        <v>0</v>
      </c>
      <c r="P77" s="36">
        <f t="shared" si="13"/>
        <v>0</v>
      </c>
    </row>
    <row r="78" spans="1:16" x14ac:dyDescent="0.25">
      <c r="A78" s="24" t="s">
        <v>88</v>
      </c>
      <c r="B78" s="25">
        <v>0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1">
        <f t="shared" ref="P78:P84" si="14">SUM(D78:O78)</f>
        <v>0</v>
      </c>
    </row>
    <row r="79" spans="1:16" x14ac:dyDescent="0.25">
      <c r="A79" s="24" t="s">
        <v>89</v>
      </c>
      <c r="B79" s="25">
        <v>0</v>
      </c>
      <c r="C79" s="26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35">
        <v>0</v>
      </c>
      <c r="J79" s="35">
        <v>0</v>
      </c>
      <c r="K79" s="35">
        <v>0</v>
      </c>
      <c r="L79" s="30">
        <v>0</v>
      </c>
      <c r="M79" s="30">
        <v>0</v>
      </c>
      <c r="N79" s="30">
        <v>0</v>
      </c>
      <c r="O79" s="30">
        <v>0</v>
      </c>
      <c r="P79" s="21">
        <f t="shared" si="14"/>
        <v>0</v>
      </c>
    </row>
    <row r="80" spans="1:16" x14ac:dyDescent="0.25">
      <c r="A80" s="22" t="s">
        <v>90</v>
      </c>
      <c r="B80" s="23">
        <f>B81+B82</f>
        <v>0</v>
      </c>
      <c r="C80" s="20">
        <f t="shared" ref="C80:P80" si="15">+C81+C82</f>
        <v>0</v>
      </c>
      <c r="D80" s="36">
        <f t="shared" si="15"/>
        <v>0</v>
      </c>
      <c r="E80" s="36">
        <f t="shared" si="15"/>
        <v>0</v>
      </c>
      <c r="F80" s="36">
        <f t="shared" si="15"/>
        <v>0</v>
      </c>
      <c r="G80" s="36">
        <f t="shared" si="15"/>
        <v>0</v>
      </c>
      <c r="H80" s="36">
        <f t="shared" si="15"/>
        <v>0</v>
      </c>
      <c r="I80" s="36">
        <f t="shared" si="15"/>
        <v>0</v>
      </c>
      <c r="J80" s="36">
        <f t="shared" si="15"/>
        <v>0</v>
      </c>
      <c r="K80" s="36">
        <f t="shared" si="15"/>
        <v>0</v>
      </c>
      <c r="L80" s="36">
        <f t="shared" si="15"/>
        <v>0</v>
      </c>
      <c r="M80" s="36">
        <f t="shared" si="15"/>
        <v>0</v>
      </c>
      <c r="N80" s="36">
        <f t="shared" si="15"/>
        <v>0</v>
      </c>
      <c r="O80" s="36">
        <f t="shared" si="15"/>
        <v>0</v>
      </c>
      <c r="P80" s="36">
        <f t="shared" si="15"/>
        <v>0</v>
      </c>
    </row>
    <row r="81" spans="1:16" x14ac:dyDescent="0.25">
      <c r="A81" s="24" t="s">
        <v>91</v>
      </c>
      <c r="B81" s="25">
        <v>0</v>
      </c>
      <c r="C81" s="26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35">
        <v>0</v>
      </c>
      <c r="J81" s="35">
        <v>0</v>
      </c>
      <c r="K81" s="35">
        <v>0</v>
      </c>
      <c r="L81" s="30">
        <v>0</v>
      </c>
      <c r="M81" s="30">
        <v>0</v>
      </c>
      <c r="N81" s="30">
        <v>0</v>
      </c>
      <c r="O81" s="30">
        <v>0</v>
      </c>
      <c r="P81" s="21">
        <f t="shared" si="14"/>
        <v>0</v>
      </c>
    </row>
    <row r="82" spans="1:16" x14ac:dyDescent="0.25">
      <c r="A82" s="24" t="s">
        <v>92</v>
      </c>
      <c r="B82" s="25">
        <v>0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1">
        <f t="shared" si="14"/>
        <v>0</v>
      </c>
    </row>
    <row r="83" spans="1:16" x14ac:dyDescent="0.25">
      <c r="A83" s="22" t="s">
        <v>93</v>
      </c>
      <c r="B83" s="23">
        <f>B84</f>
        <v>0</v>
      </c>
      <c r="C83" s="20">
        <f t="shared" ref="C83:P83" si="16">+C84</f>
        <v>0</v>
      </c>
      <c r="D83" s="36">
        <f t="shared" si="16"/>
        <v>0</v>
      </c>
      <c r="E83" s="36">
        <f t="shared" si="16"/>
        <v>0</v>
      </c>
      <c r="F83" s="36">
        <f t="shared" si="16"/>
        <v>0</v>
      </c>
      <c r="G83" s="36">
        <f t="shared" si="16"/>
        <v>0</v>
      </c>
      <c r="H83" s="36">
        <f t="shared" si="16"/>
        <v>0</v>
      </c>
      <c r="I83" s="36">
        <f t="shared" si="16"/>
        <v>0</v>
      </c>
      <c r="J83" s="36">
        <f t="shared" si="16"/>
        <v>0</v>
      </c>
      <c r="K83" s="36">
        <f t="shared" si="16"/>
        <v>0</v>
      </c>
      <c r="L83" s="36">
        <f t="shared" si="16"/>
        <v>0</v>
      </c>
      <c r="M83" s="36">
        <f t="shared" si="16"/>
        <v>0</v>
      </c>
      <c r="N83" s="36">
        <f t="shared" si="16"/>
        <v>0</v>
      </c>
      <c r="O83" s="36">
        <f t="shared" si="16"/>
        <v>0</v>
      </c>
      <c r="P83" s="36">
        <f t="shared" si="16"/>
        <v>0</v>
      </c>
    </row>
    <row r="84" spans="1:16" x14ac:dyDescent="0.25">
      <c r="A84" s="24" t="s">
        <v>94</v>
      </c>
      <c r="B84" s="25">
        <v>0</v>
      </c>
      <c r="C84" s="26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35">
        <v>0</v>
      </c>
      <c r="J84" s="28">
        <v>0</v>
      </c>
      <c r="K84" s="35">
        <v>0</v>
      </c>
      <c r="L84" s="30">
        <v>0</v>
      </c>
      <c r="M84" s="30">
        <v>0</v>
      </c>
      <c r="N84" s="30">
        <v>0</v>
      </c>
      <c r="O84" s="30">
        <v>0</v>
      </c>
      <c r="P84" s="21">
        <f t="shared" si="14"/>
        <v>0</v>
      </c>
    </row>
    <row r="85" spans="1:16" x14ac:dyDescent="0.25">
      <c r="A85" s="39" t="s">
        <v>95</v>
      </c>
      <c r="B85" s="40">
        <f>B76+B11</f>
        <v>190938467</v>
      </c>
      <c r="C85" s="41">
        <f t="shared" ref="C85:P85" si="17">+C11</f>
        <v>0</v>
      </c>
      <c r="D85" s="42">
        <f t="shared" si="17"/>
        <v>8487967.3900000006</v>
      </c>
      <c r="E85" s="42">
        <f t="shared" si="17"/>
        <v>14291777.780000001</v>
      </c>
      <c r="F85" s="42">
        <f t="shared" si="17"/>
        <v>17351906.109999999</v>
      </c>
      <c r="G85" s="42">
        <f t="shared" si="17"/>
        <v>0</v>
      </c>
      <c r="H85" s="42">
        <f t="shared" si="17"/>
        <v>0</v>
      </c>
      <c r="I85" s="42">
        <f t="shared" si="17"/>
        <v>0</v>
      </c>
      <c r="J85" s="42">
        <f t="shared" si="17"/>
        <v>0</v>
      </c>
      <c r="K85" s="42">
        <f t="shared" si="17"/>
        <v>0</v>
      </c>
      <c r="L85" s="42">
        <f t="shared" si="17"/>
        <v>0</v>
      </c>
      <c r="M85" s="42">
        <f t="shared" si="17"/>
        <v>0</v>
      </c>
      <c r="N85" s="42">
        <f t="shared" si="17"/>
        <v>0</v>
      </c>
      <c r="O85" s="42">
        <f t="shared" si="17"/>
        <v>0</v>
      </c>
      <c r="P85" s="42">
        <f t="shared" si="17"/>
        <v>40131651.280000009</v>
      </c>
    </row>
  </sheetData>
  <mergeCells count="9"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ageMargins left="0.7" right="0.7" top="0.75" bottom="0.75" header="0.3" footer="0.3"/>
  <pageSetup paperSize="5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cp:lastPrinted>2022-04-07T14:42:33Z</cp:lastPrinted>
  <dcterms:created xsi:type="dcterms:W3CDTF">2022-04-07T14:41:48Z</dcterms:created>
  <dcterms:modified xsi:type="dcterms:W3CDTF">2022-04-07T14:43:06Z</dcterms:modified>
</cp:coreProperties>
</file>