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Ferbrero 2022\"/>
    </mc:Choice>
  </mc:AlternateContent>
  <bookViews>
    <workbookView xWindow="0" yWindow="0" windowWidth="20490" windowHeight="9045"/>
  </bookViews>
  <sheets>
    <sheet name="P2 Presupuesto Aprobado-Ejec " sheetId="1" r:id="rId1"/>
  </sheets>
  <definedNames>
    <definedName name="_xlnm.Print_Area" localSheetId="0">'P2 Presupuesto Aprobado-Ejec '!$C$2:$R$85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4" i="1" l="1"/>
  <c r="R83" i="1" s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R77" i="1" s="1"/>
  <c r="R76" i="1" s="1"/>
  <c r="Q77" i="1"/>
  <c r="Q76" i="1" s="1"/>
  <c r="Q11" i="1" s="1"/>
  <c r="Q85" i="1" s="1"/>
  <c r="P77" i="1"/>
  <c r="O77" i="1"/>
  <c r="O76" i="1" s="1"/>
  <c r="O11" i="1" s="1"/>
  <c r="O85" i="1" s="1"/>
  <c r="N77" i="1"/>
  <c r="M77" i="1"/>
  <c r="M76" i="1" s="1"/>
  <c r="M11" i="1" s="1"/>
  <c r="M85" i="1" s="1"/>
  <c r="L77" i="1"/>
  <c r="K77" i="1"/>
  <c r="K76" i="1" s="1"/>
  <c r="K11" i="1" s="1"/>
  <c r="K85" i="1" s="1"/>
  <c r="J77" i="1"/>
  <c r="I77" i="1"/>
  <c r="I76" i="1" s="1"/>
  <c r="I11" i="1" s="1"/>
  <c r="I85" i="1" s="1"/>
  <c r="H77" i="1"/>
  <c r="G77" i="1"/>
  <c r="G76" i="1" s="1"/>
  <c r="G11" i="1" s="1"/>
  <c r="G85" i="1" s="1"/>
  <c r="F77" i="1"/>
  <c r="E77" i="1"/>
  <c r="E76" i="1" s="1"/>
  <c r="E11" i="1" s="1"/>
  <c r="E85" i="1" s="1"/>
  <c r="D77" i="1"/>
  <c r="P76" i="1"/>
  <c r="N76" i="1"/>
  <c r="L76" i="1"/>
  <c r="J76" i="1"/>
  <c r="H76" i="1"/>
  <c r="F76" i="1"/>
  <c r="D76" i="1"/>
  <c r="R75" i="1"/>
  <c r="R74" i="1"/>
  <c r="R73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R69" i="1" s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R63" i="1"/>
  <c r="R62" i="1"/>
  <c r="R61" i="1"/>
  <c r="R60" i="1"/>
  <c r="R59" i="1"/>
  <c r="R58" i="1"/>
  <c r="R57" i="1"/>
  <c r="R56" i="1"/>
  <c r="R55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R47" i="1" s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R46" i="1"/>
  <c r="R45" i="1"/>
  <c r="R44" i="1"/>
  <c r="R43" i="1"/>
  <c r="R42" i="1"/>
  <c r="R41" i="1"/>
  <c r="R40" i="1"/>
  <c r="R39" i="1"/>
  <c r="R38" i="1" s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37" i="1"/>
  <c r="R36" i="1"/>
  <c r="R35" i="1"/>
  <c r="R34" i="1"/>
  <c r="R33" i="1"/>
  <c r="R32" i="1"/>
  <c r="R31" i="1"/>
  <c r="R30" i="1"/>
  <c r="R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R12" i="1"/>
  <c r="R11" i="1" s="1"/>
  <c r="R85" i="1" s="1"/>
  <c r="Q12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D11" i="1" s="1"/>
  <c r="D85" i="1" l="1"/>
</calcChain>
</file>

<file path=xl/sharedStrings.xml><?xml version="1.0" encoding="utf-8"?>
<sst xmlns="http://schemas.openxmlformats.org/spreadsheetml/2006/main" count="96" uniqueCount="96">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</sst>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7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3" fillId="0" borderId="0" xfId="0" applyNumberFormat="1" applyFont="1" applyBorder="1"/>
    <xf numFmtId="4" fontId="8" fillId="0" borderId="9" xfId="0" applyNumberFormat="1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indent="1"/>
    </xf>
    <xf numFmtId="4" fontId="3" fillId="0" borderId="9" xfId="0" applyNumberFormat="1" applyFont="1" applyBorder="1"/>
    <xf numFmtId="0" fontId="9" fillId="0" borderId="9" xfId="0" applyFont="1" applyBorder="1" applyAlignment="1">
      <alignment horizontal="left" indent="2"/>
    </xf>
    <xf numFmtId="4" fontId="0" fillId="0" borderId="9" xfId="0" applyNumberFormat="1" applyBorder="1"/>
    <xf numFmtId="4" fontId="9" fillId="0" borderId="9" xfId="0" applyNumberFormat="1" applyFont="1" applyBorder="1"/>
    <xf numFmtId="4" fontId="10" fillId="0" borderId="9" xfId="0" applyNumberFormat="1" applyFont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/>
    </xf>
    <xf numFmtId="4" fontId="0" fillId="0" borderId="0" xfId="0" applyNumberFormat="1"/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/>
    <xf numFmtId="4" fontId="9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/>
    </xf>
    <xf numFmtId="0" fontId="3" fillId="0" borderId="0" xfId="0" applyFont="1"/>
    <xf numFmtId="0" fontId="12" fillId="2" borderId="9" xfId="0" applyFont="1" applyFill="1" applyBorder="1" applyAlignment="1">
      <alignment vertical="center"/>
    </xf>
    <xf numFmtId="4" fontId="3" fillId="2" borderId="0" xfId="0" applyNumberFormat="1" applyFont="1" applyFill="1" applyBorder="1"/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650076" y="533400"/>
          <a:ext cx="18668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748664</xdr:colOff>
      <xdr:row>1</xdr:row>
      <xdr:rowOff>167641</xdr:rowOff>
    </xdr:from>
    <xdr:to>
      <xdr:col>2</xdr:col>
      <xdr:colOff>2699437</xdr:colOff>
      <xdr:row>5</xdr:row>
      <xdr:rowOff>76201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4" y="358141"/>
          <a:ext cx="2712773" cy="927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468631</xdr:colOff>
      <xdr:row>2</xdr:row>
      <xdr:rowOff>99060</xdr:rowOff>
    </xdr:from>
    <xdr:to>
      <xdr:col>17</xdr:col>
      <xdr:colOff>605790</xdr:colOff>
      <xdr:row>5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90056" y="480060"/>
          <a:ext cx="2023109" cy="76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85"/>
  <sheetViews>
    <sheetView showGridLines="0" tabSelected="1" view="pageBreakPreview" zoomScaleSheetLayoutView="100" workbookViewId="0">
      <selection activeCell="C2" sqref="C2:R85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2.28515625" customWidth="1"/>
    <col min="7" max="7" width="14.140625" customWidth="1"/>
    <col min="8" max="8" width="12.85546875" customWidth="1"/>
    <col min="9" max="10" width="13.85546875" customWidth="1"/>
    <col min="11" max="11" width="14.28515625" customWidth="1"/>
    <col min="12" max="12" width="13.7109375" customWidth="1"/>
    <col min="13" max="13" width="13.28515625" customWidth="1"/>
    <col min="14" max="14" width="13" customWidth="1"/>
    <col min="15" max="15" width="13.140625" customWidth="1"/>
    <col min="16" max="16" width="13.28515625" customWidth="1"/>
    <col min="17" max="17" width="15" customWidth="1"/>
    <col min="18" max="18" width="13.42578125" customWidth="1"/>
    <col min="19" max="19" width="12.42578125" bestFit="1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6" t="s">
        <v>9</v>
      </c>
      <c r="H10" s="16" t="s">
        <v>10</v>
      </c>
      <c r="I10" s="16" t="s">
        <v>11</v>
      </c>
      <c r="J10" s="17" t="s">
        <v>12</v>
      </c>
      <c r="K10" s="16" t="s">
        <v>13</v>
      </c>
      <c r="L10" s="17" t="s">
        <v>14</v>
      </c>
      <c r="M10" s="16" t="s">
        <v>15</v>
      </c>
      <c r="N10" s="16" t="s">
        <v>16</v>
      </c>
      <c r="O10" s="16" t="s">
        <v>17</v>
      </c>
      <c r="P10" s="16" t="s">
        <v>18</v>
      </c>
      <c r="Q10" s="17" t="s">
        <v>19</v>
      </c>
      <c r="R10" s="16" t="s">
        <v>20</v>
      </c>
    </row>
    <row r="11" spans="3:19" x14ac:dyDescent="0.25">
      <c r="C11" s="18" t="s">
        <v>21</v>
      </c>
      <c r="D11" s="19">
        <f>D12+D18+D28+D38+D47+D54+D64</f>
        <v>190938467</v>
      </c>
      <c r="E11" s="20">
        <f>+E12+E18+E28+E38+E47+E54+E64+E69+E72+E76</f>
        <v>0</v>
      </c>
      <c r="F11" s="21">
        <f>+F12+F18+F28+F38+F47+F54+F64+F69+F72+F76</f>
        <v>8487967.3900000006</v>
      </c>
      <c r="G11" s="21">
        <f>+G12+G18+G28+G38+G47+G54+G64+G69+G72+G76</f>
        <v>14291777.780000001</v>
      </c>
      <c r="H11" s="21">
        <f>+H12+H18+H28+H38+H47+H54+H64+H69+H72+H76</f>
        <v>0</v>
      </c>
      <c r="I11" s="21">
        <f>+I12+I18+I28+I38+I38+I47+I54+I64+I69+I72+I76</f>
        <v>0</v>
      </c>
      <c r="J11" s="21">
        <f>+J12+J18+J28+J38+J47+J47+J54+J64+J69+J72+J76</f>
        <v>0</v>
      </c>
      <c r="K11" s="21">
        <f>+K12+K18+K28+K38+K47+K54+K64+K69+K72+K76</f>
        <v>0</v>
      </c>
      <c r="L11" s="21">
        <f>+L12+L18+L28+L38+L47+L54+L64+L69+L72+L76</f>
        <v>0</v>
      </c>
      <c r="M11" s="21">
        <f>+M12+M18+M28+M38+M47+M54+M64+M69+M72+M76</f>
        <v>0</v>
      </c>
      <c r="N11" s="21">
        <f t="shared" ref="N11:R11" si="0">+N12+N18+N28+N38+N47+N54+N64+N69+N72+N76</f>
        <v>0</v>
      </c>
      <c r="O11" s="2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22779745.169999998</v>
      </c>
    </row>
    <row r="12" spans="3:19" x14ac:dyDescent="0.25">
      <c r="C12" s="22" t="s">
        <v>22</v>
      </c>
      <c r="D12" s="23">
        <f>D13+D14+D15+D16+D17</f>
        <v>105209813</v>
      </c>
      <c r="E12" s="20">
        <f t="shared" ref="E12:Q12" si="1">+E13+E14+E15+E16+E17</f>
        <v>0</v>
      </c>
      <c r="F12" s="20">
        <f t="shared" si="1"/>
        <v>7623267.6799999997</v>
      </c>
      <c r="G12" s="20">
        <f t="shared" si="1"/>
        <v>11929234.65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0">
        <f t="shared" si="1"/>
        <v>0</v>
      </c>
      <c r="Q12" s="20">
        <f t="shared" si="1"/>
        <v>0</v>
      </c>
      <c r="R12" s="20">
        <f>+R13+R14+R15+R16+R17</f>
        <v>19552502.329999998</v>
      </c>
    </row>
    <row r="13" spans="3:19" x14ac:dyDescent="0.25">
      <c r="C13" s="24" t="s">
        <v>23</v>
      </c>
      <c r="D13" s="25">
        <v>90010000</v>
      </c>
      <c r="E13" s="26">
        <v>0</v>
      </c>
      <c r="F13" s="27">
        <v>6478440.0800000001</v>
      </c>
      <c r="G13" s="27">
        <v>10768940.08</v>
      </c>
      <c r="H13" s="28">
        <v>0</v>
      </c>
      <c r="I13" s="29">
        <v>0</v>
      </c>
      <c r="J13" s="28">
        <v>0</v>
      </c>
      <c r="K13" s="28">
        <v>0</v>
      </c>
      <c r="L13" s="28">
        <v>0</v>
      </c>
      <c r="M13" s="28">
        <v>0</v>
      </c>
      <c r="N13" s="30">
        <v>0</v>
      </c>
      <c r="O13" s="30">
        <v>0</v>
      </c>
      <c r="P13" s="30">
        <v>0</v>
      </c>
      <c r="Q13" s="30">
        <v>0</v>
      </c>
      <c r="R13" s="21">
        <f>SUM(F13:Q13)</f>
        <v>17247380.16</v>
      </c>
      <c r="S13" s="31"/>
    </row>
    <row r="14" spans="3:19" x14ac:dyDescent="0.25">
      <c r="C14" s="24" t="s">
        <v>24</v>
      </c>
      <c r="D14" s="25">
        <v>3896200</v>
      </c>
      <c r="E14" s="26">
        <v>0</v>
      </c>
      <c r="F14" s="29">
        <v>163000</v>
      </c>
      <c r="G14" s="29">
        <v>173500</v>
      </c>
      <c r="H14" s="32">
        <v>0</v>
      </c>
      <c r="I14" s="29">
        <v>0</v>
      </c>
      <c r="J14" s="28">
        <v>0</v>
      </c>
      <c r="K14" s="28">
        <v>0</v>
      </c>
      <c r="L14" s="28">
        <v>0</v>
      </c>
      <c r="M14" s="28">
        <v>0</v>
      </c>
      <c r="N14" s="30">
        <v>0</v>
      </c>
      <c r="O14" s="30">
        <v>0</v>
      </c>
      <c r="P14" s="30">
        <v>0</v>
      </c>
      <c r="Q14" s="30">
        <v>0</v>
      </c>
      <c r="R14" s="21">
        <f>SUM(F14:Q14)</f>
        <v>336500</v>
      </c>
    </row>
    <row r="15" spans="3:19" x14ac:dyDescent="0.25">
      <c r="C15" s="24" t="s">
        <v>25</v>
      </c>
      <c r="D15" s="25">
        <v>50000</v>
      </c>
      <c r="E15" s="26">
        <v>0</v>
      </c>
      <c r="F15" s="27">
        <v>0</v>
      </c>
      <c r="G15" s="27">
        <v>0</v>
      </c>
      <c r="H15" s="28">
        <v>0</v>
      </c>
      <c r="I15" s="29">
        <v>0</v>
      </c>
      <c r="J15" s="28">
        <v>0</v>
      </c>
      <c r="K15" s="28">
        <v>0</v>
      </c>
      <c r="L15" s="28">
        <v>0</v>
      </c>
      <c r="M15" s="28">
        <v>0</v>
      </c>
      <c r="N15" s="30">
        <v>0</v>
      </c>
      <c r="O15" s="30">
        <v>0</v>
      </c>
      <c r="P15" s="30">
        <v>0</v>
      </c>
      <c r="Q15" s="30">
        <v>0</v>
      </c>
      <c r="R15" s="21">
        <f>SUM(F15:Q15)</f>
        <v>0</v>
      </c>
      <c r="S15" s="33"/>
    </row>
    <row r="16" spans="3:19" x14ac:dyDescent="0.25">
      <c r="C16" s="24" t="s">
        <v>26</v>
      </c>
      <c r="D16" s="25">
        <v>0</v>
      </c>
      <c r="E16" s="26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30">
        <v>0</v>
      </c>
      <c r="O16" s="30">
        <v>0</v>
      </c>
      <c r="P16" s="30">
        <v>0</v>
      </c>
      <c r="Q16" s="30">
        <v>0</v>
      </c>
      <c r="R16" s="21">
        <f>SUM(F16:Q16)</f>
        <v>0</v>
      </c>
    </row>
    <row r="17" spans="3:18" x14ac:dyDescent="0.25">
      <c r="C17" s="24" t="s">
        <v>27</v>
      </c>
      <c r="D17" s="25">
        <v>11253613</v>
      </c>
      <c r="E17" s="26">
        <v>0</v>
      </c>
      <c r="F17" s="29">
        <v>981827.6</v>
      </c>
      <c r="G17" s="29">
        <v>986794.57</v>
      </c>
      <c r="H17" s="32">
        <v>0</v>
      </c>
      <c r="I17" s="29">
        <v>0</v>
      </c>
      <c r="J17" s="32">
        <v>0</v>
      </c>
      <c r="K17" s="32">
        <v>0</v>
      </c>
      <c r="L17" s="32">
        <v>0</v>
      </c>
      <c r="M17" s="32">
        <v>0</v>
      </c>
      <c r="N17" s="30">
        <v>0</v>
      </c>
      <c r="O17" s="30">
        <v>0</v>
      </c>
      <c r="P17" s="30">
        <v>0</v>
      </c>
      <c r="Q17" s="30">
        <v>0</v>
      </c>
      <c r="R17" s="21">
        <f t="shared" ref="R17:R75" si="2">SUM(F17:Q17)</f>
        <v>1968622.17</v>
      </c>
    </row>
    <row r="18" spans="3:18" x14ac:dyDescent="0.25">
      <c r="C18" s="22" t="s">
        <v>28</v>
      </c>
      <c r="D18" s="23">
        <f>D19+D20+D21+D22+D24+D23+D25+D26+D27</f>
        <v>49723000</v>
      </c>
      <c r="E18" s="20">
        <f t="shared" ref="E18:R18" si="3">+E19+E20+E21+E22+E23+E24+E25+E26+E27</f>
        <v>0</v>
      </c>
      <c r="F18" s="20">
        <f t="shared" si="3"/>
        <v>864699.71000000008</v>
      </c>
      <c r="G18" s="20">
        <f t="shared" si="3"/>
        <v>1513049.4</v>
      </c>
      <c r="H18" s="20">
        <f t="shared" si="3"/>
        <v>0</v>
      </c>
      <c r="I18" s="20">
        <f t="shared" si="3"/>
        <v>0</v>
      </c>
      <c r="J18" s="20">
        <f t="shared" si="3"/>
        <v>0</v>
      </c>
      <c r="K18" s="20">
        <f t="shared" si="3"/>
        <v>0</v>
      </c>
      <c r="L18" s="20">
        <f t="shared" si="3"/>
        <v>0</v>
      </c>
      <c r="M18" s="20">
        <f t="shared" si="3"/>
        <v>0</v>
      </c>
      <c r="N18" s="20">
        <f t="shared" si="3"/>
        <v>0</v>
      </c>
      <c r="O18" s="20">
        <f t="shared" si="3"/>
        <v>0</v>
      </c>
      <c r="P18" s="20">
        <f t="shared" si="3"/>
        <v>0</v>
      </c>
      <c r="Q18" s="20">
        <f t="shared" si="3"/>
        <v>0</v>
      </c>
      <c r="R18" s="20">
        <f t="shared" si="3"/>
        <v>2377749.1100000003</v>
      </c>
    </row>
    <row r="19" spans="3:18" x14ac:dyDescent="0.25">
      <c r="C19" s="24" t="s">
        <v>29</v>
      </c>
      <c r="D19" s="25">
        <v>5850000</v>
      </c>
      <c r="E19" s="26">
        <v>0</v>
      </c>
      <c r="F19" s="27">
        <v>373716.31</v>
      </c>
      <c r="G19" s="27">
        <v>395876.28</v>
      </c>
      <c r="H19" s="28">
        <v>0</v>
      </c>
      <c r="I19" s="29">
        <v>0</v>
      </c>
      <c r="J19" s="28">
        <v>0</v>
      </c>
      <c r="K19" s="28">
        <v>0</v>
      </c>
      <c r="L19" s="28">
        <v>0</v>
      </c>
      <c r="M19" s="28">
        <v>0</v>
      </c>
      <c r="N19" s="30">
        <v>0</v>
      </c>
      <c r="O19" s="30">
        <v>0</v>
      </c>
      <c r="P19" s="30">
        <v>0</v>
      </c>
      <c r="Q19" s="30">
        <v>0</v>
      </c>
      <c r="R19" s="21">
        <f t="shared" si="2"/>
        <v>769592.59000000008</v>
      </c>
    </row>
    <row r="20" spans="3:18" x14ac:dyDescent="0.25">
      <c r="C20" s="24" t="s">
        <v>30</v>
      </c>
      <c r="D20" s="25">
        <v>10050000</v>
      </c>
      <c r="E20" s="26">
        <v>0</v>
      </c>
      <c r="F20" s="27">
        <v>0</v>
      </c>
      <c r="G20" s="27">
        <v>0</v>
      </c>
      <c r="H20" s="27">
        <v>0</v>
      </c>
      <c r="I20" s="27">
        <v>0</v>
      </c>
      <c r="J20" s="32">
        <v>0</v>
      </c>
      <c r="K20" s="32">
        <v>0</v>
      </c>
      <c r="L20" s="32">
        <v>0</v>
      </c>
      <c r="M20" s="32">
        <v>0</v>
      </c>
      <c r="N20" s="30">
        <v>0</v>
      </c>
      <c r="O20" s="30">
        <v>0</v>
      </c>
      <c r="P20" s="30">
        <v>0</v>
      </c>
      <c r="Q20" s="30">
        <v>0</v>
      </c>
      <c r="R20" s="21">
        <f t="shared" si="2"/>
        <v>0</v>
      </c>
    </row>
    <row r="21" spans="3:18" x14ac:dyDescent="0.25">
      <c r="C21" s="24" t="s">
        <v>31</v>
      </c>
      <c r="D21" s="25">
        <v>2570000</v>
      </c>
      <c r="E21" s="26">
        <v>0</v>
      </c>
      <c r="F21" s="27">
        <v>198550</v>
      </c>
      <c r="G21" s="27">
        <v>196800</v>
      </c>
      <c r="H21" s="27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30">
        <v>0</v>
      </c>
      <c r="O21" s="30">
        <v>0</v>
      </c>
      <c r="P21" s="30">
        <v>0</v>
      </c>
      <c r="Q21" s="30">
        <v>0</v>
      </c>
      <c r="R21" s="21">
        <f t="shared" si="2"/>
        <v>395350</v>
      </c>
    </row>
    <row r="22" spans="3:18" x14ac:dyDescent="0.25">
      <c r="C22" s="24" t="s">
        <v>32</v>
      </c>
      <c r="D22" s="25">
        <v>80000</v>
      </c>
      <c r="E22" s="26">
        <v>0</v>
      </c>
      <c r="F22" s="28">
        <v>0</v>
      </c>
      <c r="G22" s="27">
        <v>0</v>
      </c>
      <c r="H22" s="27">
        <v>0</v>
      </c>
      <c r="I22" s="27">
        <v>0</v>
      </c>
      <c r="J22" s="28">
        <v>0</v>
      </c>
      <c r="K22" s="28">
        <v>0</v>
      </c>
      <c r="L22" s="28">
        <v>0</v>
      </c>
      <c r="M22" s="28">
        <v>0</v>
      </c>
      <c r="N22" s="30">
        <v>0</v>
      </c>
      <c r="O22" s="30">
        <v>0</v>
      </c>
      <c r="P22" s="30">
        <v>0</v>
      </c>
      <c r="Q22" s="30">
        <v>0</v>
      </c>
      <c r="R22" s="21">
        <f t="shared" si="2"/>
        <v>0</v>
      </c>
    </row>
    <row r="23" spans="3:18" x14ac:dyDescent="0.25">
      <c r="C23" s="24" t="s">
        <v>33</v>
      </c>
      <c r="D23" s="25">
        <v>5788000</v>
      </c>
      <c r="E23" s="26">
        <v>0</v>
      </c>
      <c r="F23" s="27">
        <v>292433.40000000002</v>
      </c>
      <c r="G23" s="29">
        <v>390373.12</v>
      </c>
      <c r="H23" s="28">
        <v>0</v>
      </c>
      <c r="I23" s="27">
        <v>0</v>
      </c>
      <c r="J23" s="28">
        <v>0</v>
      </c>
      <c r="K23" s="28">
        <v>0</v>
      </c>
      <c r="L23" s="28">
        <v>0</v>
      </c>
      <c r="M23" s="28">
        <v>0</v>
      </c>
      <c r="N23" s="30">
        <v>0</v>
      </c>
      <c r="O23" s="30">
        <v>0</v>
      </c>
      <c r="P23" s="30">
        <v>0</v>
      </c>
      <c r="Q23" s="30">
        <v>0</v>
      </c>
      <c r="R23" s="21">
        <f t="shared" si="2"/>
        <v>682806.52</v>
      </c>
    </row>
    <row r="24" spans="3:18" x14ac:dyDescent="0.25">
      <c r="C24" s="24" t="s">
        <v>34</v>
      </c>
      <c r="D24" s="25">
        <v>530000</v>
      </c>
      <c r="E24" s="26">
        <v>0</v>
      </c>
      <c r="F24" s="27">
        <v>0</v>
      </c>
      <c r="G24" s="27">
        <v>530000</v>
      </c>
      <c r="H24" s="27">
        <v>0</v>
      </c>
      <c r="I24" s="27">
        <v>0</v>
      </c>
      <c r="J24" s="28">
        <v>0</v>
      </c>
      <c r="K24" s="28">
        <v>0</v>
      </c>
      <c r="L24" s="28">
        <v>0</v>
      </c>
      <c r="M24" s="28">
        <v>0</v>
      </c>
      <c r="N24" s="30">
        <v>0</v>
      </c>
      <c r="O24" s="30">
        <v>0</v>
      </c>
      <c r="P24" s="30">
        <v>0</v>
      </c>
      <c r="Q24" s="30">
        <v>0</v>
      </c>
      <c r="R24" s="21">
        <f t="shared" si="2"/>
        <v>530000</v>
      </c>
    </row>
    <row r="25" spans="3:18" x14ac:dyDescent="0.25">
      <c r="C25" s="24" t="s">
        <v>35</v>
      </c>
      <c r="D25" s="25">
        <v>7290000</v>
      </c>
      <c r="E25" s="26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34">
        <v>0</v>
      </c>
      <c r="L25" s="29">
        <v>0</v>
      </c>
      <c r="M25" s="34">
        <v>0</v>
      </c>
      <c r="N25" s="30">
        <v>0</v>
      </c>
      <c r="O25" s="30">
        <v>0</v>
      </c>
      <c r="P25" s="30">
        <v>0</v>
      </c>
      <c r="Q25" s="30">
        <v>0</v>
      </c>
      <c r="R25" s="21">
        <f t="shared" si="2"/>
        <v>0</v>
      </c>
    </row>
    <row r="26" spans="3:18" x14ac:dyDescent="0.25">
      <c r="C26" s="24" t="s">
        <v>36</v>
      </c>
      <c r="D26" s="25">
        <v>13350000</v>
      </c>
      <c r="E26" s="26">
        <v>0</v>
      </c>
      <c r="F26" s="27">
        <v>0</v>
      </c>
      <c r="G26" s="27">
        <v>0</v>
      </c>
      <c r="H26" s="29">
        <v>0</v>
      </c>
      <c r="I26" s="29">
        <v>0</v>
      </c>
      <c r="J26" s="27">
        <v>0</v>
      </c>
      <c r="K26" s="34">
        <v>0</v>
      </c>
      <c r="L26" s="27">
        <v>0</v>
      </c>
      <c r="M26" s="34">
        <v>0</v>
      </c>
      <c r="N26" s="30">
        <v>0</v>
      </c>
      <c r="O26" s="30">
        <v>0</v>
      </c>
      <c r="P26" s="30">
        <v>0</v>
      </c>
      <c r="Q26" s="30">
        <v>0</v>
      </c>
      <c r="R26" s="21">
        <f t="shared" si="2"/>
        <v>0</v>
      </c>
    </row>
    <row r="27" spans="3:18" x14ac:dyDescent="0.25">
      <c r="C27" s="24" t="s">
        <v>37</v>
      </c>
      <c r="D27" s="25">
        <v>4215000</v>
      </c>
      <c r="E27" s="26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5">
        <v>0</v>
      </c>
      <c r="L27" s="27">
        <v>0</v>
      </c>
      <c r="M27" s="35">
        <v>0</v>
      </c>
      <c r="N27" s="30">
        <v>0</v>
      </c>
      <c r="O27" s="30">
        <v>0</v>
      </c>
      <c r="P27" s="30">
        <v>0</v>
      </c>
      <c r="Q27" s="30">
        <v>0</v>
      </c>
      <c r="R27" s="21">
        <f t="shared" si="2"/>
        <v>0</v>
      </c>
    </row>
    <row r="28" spans="3:18" x14ac:dyDescent="0.25">
      <c r="C28" s="22" t="s">
        <v>38</v>
      </c>
      <c r="D28" s="23">
        <f>D29+D30+D31+D32+D33+D34+D35+D36+D37</f>
        <v>21810654</v>
      </c>
      <c r="E28" s="20">
        <f t="shared" ref="E28:R28" si="4">+E29+E30+E31+E32+E33+E34+E35+E36+E37</f>
        <v>0</v>
      </c>
      <c r="F28" s="20">
        <f t="shared" si="4"/>
        <v>0</v>
      </c>
      <c r="G28" s="20">
        <f t="shared" si="4"/>
        <v>62572.480000000003</v>
      </c>
      <c r="H28" s="20">
        <f t="shared" si="4"/>
        <v>0</v>
      </c>
      <c r="I28" s="20">
        <f t="shared" si="4"/>
        <v>0</v>
      </c>
      <c r="J28" s="20">
        <f t="shared" si="4"/>
        <v>0</v>
      </c>
      <c r="K28" s="20">
        <f t="shared" si="4"/>
        <v>0</v>
      </c>
      <c r="L28" s="20">
        <f t="shared" si="4"/>
        <v>0</v>
      </c>
      <c r="M28" s="20">
        <f t="shared" si="4"/>
        <v>0</v>
      </c>
      <c r="N28" s="20">
        <f t="shared" si="4"/>
        <v>0</v>
      </c>
      <c r="O28" s="20">
        <f t="shared" si="4"/>
        <v>0</v>
      </c>
      <c r="P28" s="20">
        <f t="shared" si="4"/>
        <v>0</v>
      </c>
      <c r="Q28" s="20">
        <f t="shared" si="4"/>
        <v>0</v>
      </c>
      <c r="R28" s="20">
        <f t="shared" si="4"/>
        <v>62572.480000000003</v>
      </c>
    </row>
    <row r="29" spans="3:18" x14ac:dyDescent="0.25">
      <c r="C29" s="24" t="s">
        <v>39</v>
      </c>
      <c r="D29" s="25">
        <v>600000</v>
      </c>
      <c r="E29" s="26">
        <v>0</v>
      </c>
      <c r="F29" s="27">
        <v>0</v>
      </c>
      <c r="G29" s="27">
        <v>62572.480000000003</v>
      </c>
      <c r="H29" s="27">
        <v>0</v>
      </c>
      <c r="I29" s="27">
        <v>0</v>
      </c>
      <c r="J29" s="27">
        <v>0</v>
      </c>
      <c r="K29" s="34">
        <v>0</v>
      </c>
      <c r="L29" s="27">
        <v>0</v>
      </c>
      <c r="M29" s="34">
        <v>0</v>
      </c>
      <c r="N29" s="30">
        <v>0</v>
      </c>
      <c r="O29" s="30">
        <v>0</v>
      </c>
      <c r="P29" s="30">
        <v>0</v>
      </c>
      <c r="Q29" s="30">
        <v>0</v>
      </c>
      <c r="R29" s="21">
        <f t="shared" si="2"/>
        <v>62572.480000000003</v>
      </c>
    </row>
    <row r="30" spans="3:18" x14ac:dyDescent="0.25">
      <c r="C30" s="24" t="s">
        <v>40</v>
      </c>
      <c r="D30" s="25">
        <v>10817089</v>
      </c>
      <c r="E30" s="2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30">
        <v>0</v>
      </c>
      <c r="O30" s="30">
        <v>0</v>
      </c>
      <c r="P30" s="30">
        <v>0</v>
      </c>
      <c r="Q30" s="30">
        <v>0</v>
      </c>
      <c r="R30" s="21">
        <f t="shared" si="2"/>
        <v>0</v>
      </c>
    </row>
    <row r="31" spans="3:18" x14ac:dyDescent="0.25">
      <c r="C31" s="24" t="s">
        <v>41</v>
      </c>
      <c r="D31" s="25">
        <v>600000</v>
      </c>
      <c r="E31" s="26">
        <v>0</v>
      </c>
      <c r="F31" s="27">
        <v>0</v>
      </c>
      <c r="G31" s="27">
        <v>0</v>
      </c>
      <c r="H31" s="27">
        <v>0</v>
      </c>
      <c r="I31" s="29">
        <v>0</v>
      </c>
      <c r="J31" s="27">
        <v>0</v>
      </c>
      <c r="K31" s="27">
        <v>0</v>
      </c>
      <c r="L31" s="27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21">
        <f t="shared" si="2"/>
        <v>0</v>
      </c>
    </row>
    <row r="32" spans="3:18" x14ac:dyDescent="0.25">
      <c r="C32" s="24" t="s">
        <v>42</v>
      </c>
      <c r="D32" s="25">
        <v>10000</v>
      </c>
      <c r="E32" s="2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21">
        <f t="shared" si="2"/>
        <v>0</v>
      </c>
    </row>
    <row r="33" spans="3:18" x14ac:dyDescent="0.25">
      <c r="C33" s="24" t="s">
        <v>43</v>
      </c>
      <c r="D33" s="25">
        <v>850000</v>
      </c>
      <c r="E33" s="2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21">
        <f t="shared" si="2"/>
        <v>0</v>
      </c>
    </row>
    <row r="34" spans="3:18" x14ac:dyDescent="0.25">
      <c r="C34" s="24" t="s">
        <v>44</v>
      </c>
      <c r="D34" s="25">
        <v>1125000</v>
      </c>
      <c r="E34" s="26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30">
        <v>0</v>
      </c>
      <c r="O34" s="30">
        <v>0</v>
      </c>
      <c r="P34" s="30">
        <v>0</v>
      </c>
      <c r="Q34" s="30">
        <v>0</v>
      </c>
      <c r="R34" s="21">
        <f t="shared" si="2"/>
        <v>0</v>
      </c>
    </row>
    <row r="35" spans="3:18" x14ac:dyDescent="0.25">
      <c r="C35" s="24" t="s">
        <v>45</v>
      </c>
      <c r="D35" s="25">
        <v>5500000</v>
      </c>
      <c r="E35" s="26">
        <v>0</v>
      </c>
      <c r="F35" s="27">
        <v>0</v>
      </c>
      <c r="G35" s="27">
        <v>0</v>
      </c>
      <c r="H35" s="27">
        <v>0</v>
      </c>
      <c r="I35" s="29">
        <v>0</v>
      </c>
      <c r="J35" s="27">
        <v>0</v>
      </c>
      <c r="K35" s="27">
        <v>0</v>
      </c>
      <c r="L35" s="35">
        <v>0</v>
      </c>
      <c r="M35" s="27">
        <v>0</v>
      </c>
      <c r="N35" s="30">
        <v>0</v>
      </c>
      <c r="O35" s="30">
        <v>0</v>
      </c>
      <c r="P35" s="30">
        <v>0</v>
      </c>
      <c r="Q35" s="30">
        <v>0</v>
      </c>
      <c r="R35" s="21">
        <f t="shared" si="2"/>
        <v>0</v>
      </c>
    </row>
    <row r="36" spans="3:18" x14ac:dyDescent="0.25">
      <c r="C36" s="24" t="s">
        <v>46</v>
      </c>
      <c r="D36" s="25">
        <v>0</v>
      </c>
      <c r="E36" s="26">
        <v>0</v>
      </c>
      <c r="F36" s="27">
        <v>0</v>
      </c>
      <c r="G36" s="27">
        <v>0</v>
      </c>
      <c r="H36" s="27">
        <v>0</v>
      </c>
      <c r="I36" s="27">
        <v>0</v>
      </c>
      <c r="J36" s="28">
        <v>0</v>
      </c>
      <c r="K36" s="28">
        <v>0</v>
      </c>
      <c r="L36" s="28">
        <v>0</v>
      </c>
      <c r="M36" s="27">
        <v>0</v>
      </c>
      <c r="N36" s="30">
        <v>0</v>
      </c>
      <c r="O36" s="30">
        <v>0</v>
      </c>
      <c r="P36" s="30">
        <v>0</v>
      </c>
      <c r="Q36" s="30">
        <v>0</v>
      </c>
      <c r="R36" s="21">
        <f t="shared" si="2"/>
        <v>0</v>
      </c>
    </row>
    <row r="37" spans="3:18" x14ac:dyDescent="0.25">
      <c r="C37" s="24" t="s">
        <v>47</v>
      </c>
      <c r="D37" s="25">
        <v>2308565</v>
      </c>
      <c r="E37" s="26">
        <v>0</v>
      </c>
      <c r="F37" s="27">
        <v>0</v>
      </c>
      <c r="G37" s="27">
        <v>0</v>
      </c>
      <c r="H37" s="27">
        <v>0</v>
      </c>
      <c r="I37" s="29">
        <v>0</v>
      </c>
      <c r="J37" s="27">
        <v>0</v>
      </c>
      <c r="K37" s="34">
        <v>0</v>
      </c>
      <c r="L37" s="35">
        <v>0</v>
      </c>
      <c r="M37" s="27">
        <v>0</v>
      </c>
      <c r="N37" s="30">
        <v>0</v>
      </c>
      <c r="O37" s="30">
        <v>0</v>
      </c>
      <c r="P37" s="30">
        <v>0</v>
      </c>
      <c r="Q37" s="30">
        <v>0</v>
      </c>
      <c r="R37" s="21">
        <f t="shared" si="2"/>
        <v>0</v>
      </c>
    </row>
    <row r="38" spans="3:18" x14ac:dyDescent="0.25">
      <c r="C38" s="22" t="s">
        <v>48</v>
      </c>
      <c r="D38" s="23">
        <v>0</v>
      </c>
      <c r="E38" s="20">
        <f>+E39+E40+E41+E42+E43+E44+E45+E46</f>
        <v>0</v>
      </c>
      <c r="F38" s="20">
        <f>+F39+F40+F41+F42+F43+F44+F45+F46</f>
        <v>0</v>
      </c>
      <c r="G38" s="20">
        <f>+G39+G40+G41+G42+G43+G45+G46</f>
        <v>0</v>
      </c>
      <c r="H38" s="20">
        <f t="shared" ref="H38:R38" si="5">+H39+H40+H41+H42+H43+H44+H45+H46</f>
        <v>0</v>
      </c>
      <c r="I38" s="20">
        <f t="shared" si="5"/>
        <v>0</v>
      </c>
      <c r="J38" s="20">
        <f t="shared" si="5"/>
        <v>0</v>
      </c>
      <c r="K38" s="20">
        <f t="shared" si="5"/>
        <v>0</v>
      </c>
      <c r="L38" s="20">
        <f t="shared" si="5"/>
        <v>0</v>
      </c>
      <c r="M38" s="20">
        <f t="shared" si="5"/>
        <v>0</v>
      </c>
      <c r="N38" s="20">
        <f t="shared" si="5"/>
        <v>0</v>
      </c>
      <c r="O38" s="20">
        <f t="shared" si="5"/>
        <v>0</v>
      </c>
      <c r="P38" s="20">
        <f t="shared" si="5"/>
        <v>0</v>
      </c>
      <c r="Q38" s="20">
        <f t="shared" si="5"/>
        <v>0</v>
      </c>
      <c r="R38" s="20">
        <f t="shared" si="5"/>
        <v>0</v>
      </c>
    </row>
    <row r="39" spans="3:18" x14ac:dyDescent="0.25">
      <c r="C39" s="24" t="s">
        <v>49</v>
      </c>
      <c r="D39" s="25">
        <v>0</v>
      </c>
      <c r="E39" s="26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35">
        <v>0</v>
      </c>
      <c r="M39" s="27">
        <v>0</v>
      </c>
      <c r="N39" s="30">
        <v>0</v>
      </c>
      <c r="O39" s="30">
        <v>0</v>
      </c>
      <c r="P39" s="30">
        <v>0</v>
      </c>
      <c r="Q39" s="30">
        <v>0</v>
      </c>
      <c r="R39" s="21">
        <f t="shared" si="2"/>
        <v>0</v>
      </c>
    </row>
    <row r="40" spans="3:18" x14ac:dyDescent="0.25">
      <c r="C40" s="24" t="s">
        <v>50</v>
      </c>
      <c r="D40" s="25">
        <v>0</v>
      </c>
      <c r="E40" s="26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35">
        <v>0</v>
      </c>
      <c r="M40" s="27">
        <v>0</v>
      </c>
      <c r="N40" s="30">
        <v>0</v>
      </c>
      <c r="O40" s="30">
        <v>0</v>
      </c>
      <c r="P40" s="30">
        <v>0</v>
      </c>
      <c r="Q40" s="30">
        <v>0</v>
      </c>
      <c r="R40" s="21">
        <f t="shared" si="2"/>
        <v>0</v>
      </c>
    </row>
    <row r="41" spans="3:18" x14ac:dyDescent="0.25">
      <c r="C41" s="24" t="s">
        <v>51</v>
      </c>
      <c r="D41" s="25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1">
        <f t="shared" si="2"/>
        <v>0</v>
      </c>
    </row>
    <row r="42" spans="3:18" x14ac:dyDescent="0.25">
      <c r="C42" s="24" t="s">
        <v>52</v>
      </c>
      <c r="D42" s="25">
        <v>0</v>
      </c>
      <c r="E42" s="26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35">
        <v>0</v>
      </c>
      <c r="M42" s="27">
        <v>0</v>
      </c>
      <c r="N42" s="30">
        <v>0</v>
      </c>
      <c r="O42" s="30">
        <v>0</v>
      </c>
      <c r="P42" s="30">
        <v>0</v>
      </c>
      <c r="Q42" s="30">
        <v>0</v>
      </c>
      <c r="R42" s="21">
        <f t="shared" si="2"/>
        <v>0</v>
      </c>
    </row>
    <row r="43" spans="3:18" x14ac:dyDescent="0.25">
      <c r="C43" s="24" t="s">
        <v>53</v>
      </c>
      <c r="D43" s="25">
        <v>0</v>
      </c>
      <c r="E43" s="26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35">
        <v>0</v>
      </c>
      <c r="M43" s="27">
        <v>0</v>
      </c>
      <c r="N43" s="30">
        <v>0</v>
      </c>
      <c r="O43" s="30">
        <v>0</v>
      </c>
      <c r="P43" s="30">
        <v>0</v>
      </c>
      <c r="Q43" s="30">
        <v>0</v>
      </c>
      <c r="R43" s="21">
        <f t="shared" si="2"/>
        <v>0</v>
      </c>
    </row>
    <row r="44" spans="3:18" x14ac:dyDescent="0.25">
      <c r="C44" s="24" t="s">
        <v>54</v>
      </c>
      <c r="D44" s="25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1">
        <f t="shared" si="2"/>
        <v>0</v>
      </c>
    </row>
    <row r="45" spans="3:18" x14ac:dyDescent="0.25">
      <c r="C45" s="24" t="s">
        <v>55</v>
      </c>
      <c r="D45" s="25">
        <v>0</v>
      </c>
      <c r="E45" s="26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7">
        <v>0</v>
      </c>
      <c r="N45" s="30">
        <v>0</v>
      </c>
      <c r="O45" s="30">
        <v>0</v>
      </c>
      <c r="P45" s="30">
        <v>0</v>
      </c>
      <c r="Q45" s="30">
        <v>0</v>
      </c>
      <c r="R45" s="21">
        <f t="shared" si="2"/>
        <v>0</v>
      </c>
    </row>
    <row r="46" spans="3:18" x14ac:dyDescent="0.25">
      <c r="C46" s="24" t="s">
        <v>56</v>
      </c>
      <c r="D46" s="25">
        <v>0</v>
      </c>
      <c r="E46" s="26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35">
        <v>0</v>
      </c>
      <c r="M46" s="27">
        <v>0</v>
      </c>
      <c r="N46" s="30">
        <v>0</v>
      </c>
      <c r="O46" s="30">
        <v>0</v>
      </c>
      <c r="P46" s="30">
        <v>0</v>
      </c>
      <c r="Q46" s="30">
        <v>0</v>
      </c>
      <c r="R46" s="21">
        <f t="shared" si="2"/>
        <v>0</v>
      </c>
    </row>
    <row r="47" spans="3:18" s="38" customFormat="1" x14ac:dyDescent="0.25">
      <c r="C47" s="22" t="s">
        <v>57</v>
      </c>
      <c r="D47" s="23">
        <v>0</v>
      </c>
      <c r="E47" s="20">
        <f t="shared" ref="E47:R47" si="6">+E48+E49+E50+E51+E52+E53</f>
        <v>0</v>
      </c>
      <c r="F47" s="36">
        <f t="shared" si="6"/>
        <v>0</v>
      </c>
      <c r="G47" s="36">
        <f t="shared" si="6"/>
        <v>0</v>
      </c>
      <c r="H47" s="36">
        <f t="shared" si="6"/>
        <v>0</v>
      </c>
      <c r="I47" s="36">
        <f t="shared" si="6"/>
        <v>0</v>
      </c>
      <c r="J47" s="36">
        <f t="shared" si="6"/>
        <v>0</v>
      </c>
      <c r="K47" s="36">
        <f t="shared" si="6"/>
        <v>0</v>
      </c>
      <c r="L47" s="36">
        <f t="shared" si="6"/>
        <v>0</v>
      </c>
      <c r="M47" s="37">
        <f t="shared" si="6"/>
        <v>0</v>
      </c>
      <c r="N47" s="37">
        <f t="shared" si="6"/>
        <v>0</v>
      </c>
      <c r="O47" s="37">
        <f t="shared" si="6"/>
        <v>0</v>
      </c>
      <c r="P47" s="37">
        <f t="shared" si="6"/>
        <v>0</v>
      </c>
      <c r="Q47" s="37">
        <f t="shared" si="6"/>
        <v>0</v>
      </c>
      <c r="R47" s="37">
        <f t="shared" si="6"/>
        <v>0</v>
      </c>
    </row>
    <row r="48" spans="3:18" x14ac:dyDescent="0.25">
      <c r="C48" s="24" t="s">
        <v>58</v>
      </c>
      <c r="D48" s="25">
        <v>0</v>
      </c>
      <c r="E48" s="26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35">
        <v>0</v>
      </c>
      <c r="M48" s="27">
        <v>0</v>
      </c>
      <c r="N48" s="30">
        <v>0</v>
      </c>
      <c r="O48" s="30">
        <v>0</v>
      </c>
      <c r="P48" s="30">
        <v>0</v>
      </c>
      <c r="Q48" s="30">
        <v>0</v>
      </c>
      <c r="R48" s="21">
        <f t="shared" si="2"/>
        <v>0</v>
      </c>
    </row>
    <row r="49" spans="3:18" x14ac:dyDescent="0.25">
      <c r="C49" s="24" t="s">
        <v>59</v>
      </c>
      <c r="D49" s="25">
        <v>0</v>
      </c>
      <c r="E49" s="26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35">
        <v>0</v>
      </c>
      <c r="M49" s="27">
        <v>0</v>
      </c>
      <c r="N49" s="30">
        <v>0</v>
      </c>
      <c r="O49" s="30">
        <v>0</v>
      </c>
      <c r="P49" s="30">
        <v>0</v>
      </c>
      <c r="Q49" s="30">
        <v>0</v>
      </c>
      <c r="R49" s="21">
        <f t="shared" si="2"/>
        <v>0</v>
      </c>
    </row>
    <row r="50" spans="3:18" x14ac:dyDescent="0.25">
      <c r="C50" s="24" t="s">
        <v>60</v>
      </c>
      <c r="D50" s="25">
        <v>0</v>
      </c>
      <c r="E50" s="26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35">
        <v>0</v>
      </c>
      <c r="M50" s="27">
        <v>0</v>
      </c>
      <c r="N50" s="30">
        <v>0</v>
      </c>
      <c r="O50" s="30">
        <v>0</v>
      </c>
      <c r="P50" s="30">
        <v>0</v>
      </c>
      <c r="Q50" s="30">
        <v>0</v>
      </c>
      <c r="R50" s="21">
        <f t="shared" si="2"/>
        <v>0</v>
      </c>
    </row>
    <row r="51" spans="3:18" x14ac:dyDescent="0.25">
      <c r="C51" s="24" t="s">
        <v>61</v>
      </c>
      <c r="D51" s="25">
        <v>0</v>
      </c>
      <c r="E51" s="26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35">
        <v>0</v>
      </c>
      <c r="M51" s="27">
        <v>0</v>
      </c>
      <c r="N51" s="30">
        <v>0</v>
      </c>
      <c r="O51" s="30">
        <v>0</v>
      </c>
      <c r="P51" s="30">
        <v>0</v>
      </c>
      <c r="Q51" s="30">
        <v>0</v>
      </c>
      <c r="R51" s="21">
        <f t="shared" si="2"/>
        <v>0</v>
      </c>
    </row>
    <row r="52" spans="3:18" x14ac:dyDescent="0.25">
      <c r="C52" s="24" t="s">
        <v>62</v>
      </c>
      <c r="D52" s="25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1">
        <f t="shared" si="2"/>
        <v>0</v>
      </c>
    </row>
    <row r="53" spans="3:18" x14ac:dyDescent="0.25">
      <c r="C53" s="24" t="s">
        <v>63</v>
      </c>
      <c r="D53" s="25">
        <v>0</v>
      </c>
      <c r="E53" s="26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35">
        <v>0</v>
      </c>
      <c r="M53" s="27">
        <v>0</v>
      </c>
      <c r="N53" s="30">
        <v>0</v>
      </c>
      <c r="O53" s="30">
        <v>0</v>
      </c>
      <c r="P53" s="30">
        <v>0</v>
      </c>
      <c r="Q53" s="30">
        <v>0</v>
      </c>
      <c r="R53" s="21">
        <f t="shared" si="2"/>
        <v>0</v>
      </c>
    </row>
    <row r="54" spans="3:18" s="38" customFormat="1" x14ac:dyDescent="0.25">
      <c r="C54" s="22" t="s">
        <v>64</v>
      </c>
      <c r="D54" s="23">
        <f>D55+D56+D57+D58+D59+D60+D61+D62+D63</f>
        <v>14195000</v>
      </c>
      <c r="E54" s="20">
        <f t="shared" ref="E54:L54" si="7">+E55+E56+E57+E58+E59+E60+E61+E62+E63</f>
        <v>0</v>
      </c>
      <c r="F54" s="36">
        <f t="shared" si="7"/>
        <v>0</v>
      </c>
      <c r="G54" s="36">
        <f t="shared" si="7"/>
        <v>0</v>
      </c>
      <c r="H54" s="36">
        <f t="shared" si="7"/>
        <v>0</v>
      </c>
      <c r="I54" s="36">
        <f t="shared" si="7"/>
        <v>0</v>
      </c>
      <c r="J54" s="36">
        <f t="shared" si="7"/>
        <v>0</v>
      </c>
      <c r="K54" s="36">
        <f t="shared" si="7"/>
        <v>0</v>
      </c>
      <c r="L54" s="36">
        <f t="shared" si="7"/>
        <v>0</v>
      </c>
      <c r="M54" s="37">
        <f>+M55+M56+M57+M58+M59+M61+M62+M63</f>
        <v>0</v>
      </c>
      <c r="N54" s="37">
        <f>+N55+N56+N57+N58+N59+N61+N62+N63</f>
        <v>0</v>
      </c>
      <c r="O54" s="37">
        <f t="shared" ref="O54:R54" si="8">+O55+O56+O57+O58+O59+O61+O62+O63</f>
        <v>0</v>
      </c>
      <c r="P54" s="37">
        <f t="shared" si="8"/>
        <v>0</v>
      </c>
      <c r="Q54" s="37">
        <f t="shared" si="8"/>
        <v>0</v>
      </c>
      <c r="R54" s="37">
        <f t="shared" si="8"/>
        <v>0</v>
      </c>
    </row>
    <row r="55" spans="3:18" x14ac:dyDescent="0.25">
      <c r="C55" s="24" t="s">
        <v>65</v>
      </c>
      <c r="D55" s="25">
        <v>1350000</v>
      </c>
      <c r="E55" s="26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5">
        <v>0</v>
      </c>
      <c r="L55" s="35">
        <v>0</v>
      </c>
      <c r="M55" s="27">
        <v>0</v>
      </c>
      <c r="N55" s="30">
        <v>0</v>
      </c>
      <c r="O55" s="30">
        <v>0</v>
      </c>
      <c r="P55" s="30">
        <v>0</v>
      </c>
      <c r="Q55" s="30">
        <v>0</v>
      </c>
      <c r="R55" s="21">
        <f t="shared" si="2"/>
        <v>0</v>
      </c>
    </row>
    <row r="56" spans="3:18" x14ac:dyDescent="0.25">
      <c r="C56" s="24" t="s">
        <v>66</v>
      </c>
      <c r="D56" s="25">
        <v>200000</v>
      </c>
      <c r="E56" s="26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1">
        <f t="shared" si="2"/>
        <v>0</v>
      </c>
    </row>
    <row r="57" spans="3:18" x14ac:dyDescent="0.25">
      <c r="C57" s="24" t="s">
        <v>67</v>
      </c>
      <c r="D57" s="25">
        <v>5000</v>
      </c>
      <c r="E57" s="26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5">
        <v>0</v>
      </c>
      <c r="L57" s="35">
        <v>0</v>
      </c>
      <c r="M57" s="27">
        <v>0</v>
      </c>
      <c r="N57" s="30">
        <v>0</v>
      </c>
      <c r="O57" s="30">
        <v>0</v>
      </c>
      <c r="P57" s="30">
        <v>0</v>
      </c>
      <c r="Q57" s="30">
        <v>0</v>
      </c>
      <c r="R57" s="21">
        <f t="shared" si="2"/>
        <v>0</v>
      </c>
    </row>
    <row r="58" spans="3:18" x14ac:dyDescent="0.25">
      <c r="C58" s="24" t="s">
        <v>68</v>
      </c>
      <c r="D58" s="25">
        <v>7000000</v>
      </c>
      <c r="E58" s="26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4">
        <v>0</v>
      </c>
      <c r="L58" s="35">
        <v>0</v>
      </c>
      <c r="M58" s="27">
        <v>0</v>
      </c>
      <c r="N58" s="30">
        <v>0</v>
      </c>
      <c r="O58" s="30">
        <v>0</v>
      </c>
      <c r="P58" s="30">
        <v>0</v>
      </c>
      <c r="Q58" s="30">
        <v>0</v>
      </c>
      <c r="R58" s="21">
        <f t="shared" si="2"/>
        <v>0</v>
      </c>
    </row>
    <row r="59" spans="3:18" x14ac:dyDescent="0.25">
      <c r="C59" s="24" t="s">
        <v>69</v>
      </c>
      <c r="D59" s="25">
        <v>5460000</v>
      </c>
      <c r="E59" s="26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4">
        <v>0</v>
      </c>
      <c r="L59" s="35">
        <v>0</v>
      </c>
      <c r="M59" s="27">
        <v>0</v>
      </c>
      <c r="N59" s="30">
        <v>0</v>
      </c>
      <c r="O59" s="30">
        <v>0</v>
      </c>
      <c r="P59" s="30">
        <v>0</v>
      </c>
      <c r="Q59" s="30">
        <v>0</v>
      </c>
      <c r="R59" s="21">
        <f t="shared" si="2"/>
        <v>0</v>
      </c>
    </row>
    <row r="60" spans="3:18" x14ac:dyDescent="0.25">
      <c r="C60" s="24" t="s">
        <v>70</v>
      </c>
      <c r="D60" s="25">
        <v>180000</v>
      </c>
      <c r="E60" s="26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5">
        <v>0</v>
      </c>
      <c r="L60" s="35">
        <v>0</v>
      </c>
      <c r="M60" s="27">
        <v>0</v>
      </c>
      <c r="N60" s="30">
        <v>0</v>
      </c>
      <c r="O60" s="30">
        <v>0</v>
      </c>
      <c r="P60" s="30">
        <v>0</v>
      </c>
      <c r="Q60" s="30">
        <v>0</v>
      </c>
      <c r="R60" s="21">
        <f t="shared" si="2"/>
        <v>0</v>
      </c>
    </row>
    <row r="61" spans="3:18" x14ac:dyDescent="0.25">
      <c r="C61" s="24" t="s">
        <v>71</v>
      </c>
      <c r="D61" s="25">
        <v>0</v>
      </c>
      <c r="E61" s="26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35">
        <v>0</v>
      </c>
      <c r="L61" s="35">
        <v>0</v>
      </c>
      <c r="M61" s="27">
        <v>0</v>
      </c>
      <c r="N61" s="30">
        <v>0</v>
      </c>
      <c r="O61" s="30">
        <v>0</v>
      </c>
      <c r="P61" s="30">
        <v>0</v>
      </c>
      <c r="Q61" s="30">
        <v>0</v>
      </c>
      <c r="R61" s="21">
        <f t="shared" si="2"/>
        <v>0</v>
      </c>
    </row>
    <row r="62" spans="3:18" x14ac:dyDescent="0.25">
      <c r="C62" s="24" t="s">
        <v>72</v>
      </c>
      <c r="D62" s="25">
        <v>0</v>
      </c>
      <c r="E62" s="26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35">
        <v>0</v>
      </c>
      <c r="L62" s="35">
        <v>0</v>
      </c>
      <c r="M62" s="27">
        <v>0</v>
      </c>
      <c r="N62" s="30">
        <v>0</v>
      </c>
      <c r="O62" s="30">
        <v>0</v>
      </c>
      <c r="P62" s="30">
        <v>0</v>
      </c>
      <c r="Q62" s="30">
        <v>0</v>
      </c>
      <c r="R62" s="21">
        <f t="shared" si="2"/>
        <v>0</v>
      </c>
    </row>
    <row r="63" spans="3:18" x14ac:dyDescent="0.25">
      <c r="C63" s="24" t="s">
        <v>73</v>
      </c>
      <c r="D63" s="25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1">
        <f t="shared" si="2"/>
        <v>0</v>
      </c>
    </row>
    <row r="64" spans="3:18" x14ac:dyDescent="0.25">
      <c r="C64" s="22" t="s">
        <v>74</v>
      </c>
      <c r="D64" s="23">
        <f>D65+D66+D67+D68</f>
        <v>0</v>
      </c>
      <c r="E64" s="20">
        <f t="shared" ref="E64:R64" si="9">+E65+E66+E67+E68</f>
        <v>0</v>
      </c>
      <c r="F64" s="21">
        <f t="shared" si="9"/>
        <v>0</v>
      </c>
      <c r="G64" s="21">
        <f t="shared" si="9"/>
        <v>786921.25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786921.25</v>
      </c>
    </row>
    <row r="65" spans="3:18" x14ac:dyDescent="0.25">
      <c r="C65" s="24" t="s">
        <v>75</v>
      </c>
      <c r="D65" s="25">
        <v>0</v>
      </c>
      <c r="E65" s="26">
        <v>0</v>
      </c>
      <c r="F65" s="28">
        <v>0</v>
      </c>
      <c r="G65" s="28">
        <v>786921.25</v>
      </c>
      <c r="H65" s="28">
        <v>0</v>
      </c>
      <c r="I65" s="28">
        <v>0</v>
      </c>
      <c r="J65" s="28">
        <v>0</v>
      </c>
      <c r="K65" s="35">
        <v>0</v>
      </c>
      <c r="L65" s="27">
        <v>0</v>
      </c>
      <c r="M65" s="35">
        <v>0</v>
      </c>
      <c r="N65" s="30">
        <v>0</v>
      </c>
      <c r="O65" s="30">
        <v>0</v>
      </c>
      <c r="P65" s="30">
        <v>0</v>
      </c>
      <c r="Q65" s="30">
        <v>0</v>
      </c>
      <c r="R65" s="21">
        <f t="shared" si="2"/>
        <v>786921.25</v>
      </c>
    </row>
    <row r="66" spans="3:18" x14ac:dyDescent="0.25">
      <c r="C66" s="24" t="s">
        <v>76</v>
      </c>
      <c r="D66" s="25">
        <v>0</v>
      </c>
      <c r="E66" s="26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35">
        <v>0</v>
      </c>
      <c r="L66" s="35">
        <v>0</v>
      </c>
      <c r="M66" s="35">
        <v>0</v>
      </c>
      <c r="N66" s="30">
        <v>0</v>
      </c>
      <c r="O66" s="30">
        <v>0</v>
      </c>
      <c r="P66" s="30">
        <v>0</v>
      </c>
      <c r="Q66" s="30">
        <v>0</v>
      </c>
      <c r="R66" s="21">
        <f t="shared" si="2"/>
        <v>0</v>
      </c>
    </row>
    <row r="67" spans="3:18" x14ac:dyDescent="0.25">
      <c r="C67" s="24" t="s">
        <v>77</v>
      </c>
      <c r="D67" s="25">
        <v>0</v>
      </c>
      <c r="E67" s="26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35">
        <v>0</v>
      </c>
      <c r="L67" s="35">
        <v>0</v>
      </c>
      <c r="M67" s="35">
        <v>0</v>
      </c>
      <c r="N67" s="30">
        <v>0</v>
      </c>
      <c r="O67" s="30">
        <v>0</v>
      </c>
      <c r="P67" s="30">
        <v>0</v>
      </c>
      <c r="Q67" s="30">
        <v>0</v>
      </c>
      <c r="R67" s="21">
        <f t="shared" si="2"/>
        <v>0</v>
      </c>
    </row>
    <row r="68" spans="3:18" x14ac:dyDescent="0.25">
      <c r="C68" s="24" t="s">
        <v>78</v>
      </c>
      <c r="D68" s="25">
        <v>0</v>
      </c>
      <c r="E68" s="26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35">
        <v>0</v>
      </c>
      <c r="L68" s="35">
        <v>0</v>
      </c>
      <c r="M68" s="35">
        <v>0</v>
      </c>
      <c r="N68" s="30">
        <v>0</v>
      </c>
      <c r="O68" s="30">
        <v>0</v>
      </c>
      <c r="P68" s="30">
        <v>0</v>
      </c>
      <c r="Q68" s="30">
        <v>0</v>
      </c>
      <c r="R68" s="21">
        <f t="shared" si="2"/>
        <v>0</v>
      </c>
    </row>
    <row r="69" spans="3:18" x14ac:dyDescent="0.25">
      <c r="C69" s="22" t="s">
        <v>79</v>
      </c>
      <c r="D69" s="23">
        <f>D70+D71</f>
        <v>0</v>
      </c>
      <c r="E69" s="20">
        <f t="shared" ref="E69:R69" si="10">+E70+E71</f>
        <v>0</v>
      </c>
      <c r="F69" s="36">
        <f t="shared" si="10"/>
        <v>0</v>
      </c>
      <c r="G69" s="36">
        <f t="shared" si="10"/>
        <v>0</v>
      </c>
      <c r="H69" s="36">
        <f t="shared" si="10"/>
        <v>0</v>
      </c>
      <c r="I69" s="36">
        <f t="shared" si="10"/>
        <v>0</v>
      </c>
      <c r="J69" s="36">
        <f t="shared" si="10"/>
        <v>0</v>
      </c>
      <c r="K69" s="36">
        <f t="shared" si="10"/>
        <v>0</v>
      </c>
      <c r="L69" s="36">
        <f t="shared" si="10"/>
        <v>0</v>
      </c>
      <c r="M69" s="36">
        <f t="shared" si="10"/>
        <v>0</v>
      </c>
      <c r="N69" s="36">
        <f t="shared" si="10"/>
        <v>0</v>
      </c>
      <c r="O69" s="36">
        <f t="shared" si="10"/>
        <v>0</v>
      </c>
      <c r="P69" s="36">
        <f t="shared" si="10"/>
        <v>0</v>
      </c>
      <c r="Q69" s="36">
        <f t="shared" si="10"/>
        <v>0</v>
      </c>
      <c r="R69" s="36">
        <f t="shared" si="10"/>
        <v>0</v>
      </c>
    </row>
    <row r="70" spans="3:18" x14ac:dyDescent="0.25">
      <c r="C70" s="24" t="s">
        <v>80</v>
      </c>
      <c r="D70" s="25">
        <v>0</v>
      </c>
      <c r="E70" s="26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5">
        <v>0</v>
      </c>
      <c r="L70" s="35">
        <v>0</v>
      </c>
      <c r="M70" s="35">
        <v>0</v>
      </c>
      <c r="N70" s="30">
        <v>0</v>
      </c>
      <c r="O70" s="30">
        <v>0</v>
      </c>
      <c r="P70" s="30">
        <v>0</v>
      </c>
      <c r="Q70" s="30">
        <v>0</v>
      </c>
      <c r="R70" s="21">
        <f t="shared" si="2"/>
        <v>0</v>
      </c>
    </row>
    <row r="71" spans="3:18" x14ac:dyDescent="0.25">
      <c r="C71" s="24" t="s">
        <v>81</v>
      </c>
      <c r="D71" s="25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1">
        <f t="shared" si="2"/>
        <v>0</v>
      </c>
    </row>
    <row r="72" spans="3:18" x14ac:dyDescent="0.25">
      <c r="C72" s="22" t="s">
        <v>82</v>
      </c>
      <c r="D72" s="23">
        <f>D73+D74+D75</f>
        <v>0</v>
      </c>
      <c r="E72" s="20">
        <f t="shared" ref="E72:R72" si="11">+E73+E74+E75</f>
        <v>0</v>
      </c>
      <c r="F72" s="36">
        <f t="shared" si="11"/>
        <v>0</v>
      </c>
      <c r="G72" s="36">
        <f t="shared" si="11"/>
        <v>0</v>
      </c>
      <c r="H72" s="36">
        <f t="shared" si="11"/>
        <v>0</v>
      </c>
      <c r="I72" s="36">
        <f t="shared" si="11"/>
        <v>0</v>
      </c>
      <c r="J72" s="36">
        <f t="shared" si="11"/>
        <v>0</v>
      </c>
      <c r="K72" s="36">
        <f t="shared" si="11"/>
        <v>0</v>
      </c>
      <c r="L72" s="36">
        <f t="shared" si="11"/>
        <v>0</v>
      </c>
      <c r="M72" s="36">
        <f t="shared" si="11"/>
        <v>0</v>
      </c>
      <c r="N72" s="36">
        <f t="shared" si="11"/>
        <v>0</v>
      </c>
      <c r="O72" s="36">
        <f t="shared" si="11"/>
        <v>0</v>
      </c>
      <c r="P72" s="36">
        <f t="shared" si="11"/>
        <v>0</v>
      </c>
      <c r="Q72" s="36">
        <f t="shared" si="11"/>
        <v>0</v>
      </c>
      <c r="R72" s="36">
        <f t="shared" si="11"/>
        <v>0</v>
      </c>
    </row>
    <row r="73" spans="3:18" x14ac:dyDescent="0.25">
      <c r="C73" s="24" t="s">
        <v>83</v>
      </c>
      <c r="D73" s="25">
        <v>0</v>
      </c>
      <c r="E73" s="26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35">
        <v>0</v>
      </c>
      <c r="L73" s="35">
        <v>0</v>
      </c>
      <c r="M73" s="35">
        <v>0</v>
      </c>
      <c r="N73" s="30">
        <v>0</v>
      </c>
      <c r="O73" s="30">
        <v>0</v>
      </c>
      <c r="P73" s="30">
        <v>0</v>
      </c>
      <c r="Q73" s="30">
        <v>0</v>
      </c>
      <c r="R73" s="21">
        <f t="shared" si="2"/>
        <v>0</v>
      </c>
    </row>
    <row r="74" spans="3:18" x14ac:dyDescent="0.25">
      <c r="C74" s="24" t="s">
        <v>84</v>
      </c>
      <c r="D74" s="25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1">
        <f t="shared" si="2"/>
        <v>0</v>
      </c>
    </row>
    <row r="75" spans="3:18" x14ac:dyDescent="0.25">
      <c r="C75" s="24" t="s">
        <v>85</v>
      </c>
      <c r="D75" s="25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1">
        <f t="shared" si="2"/>
        <v>0</v>
      </c>
    </row>
    <row r="76" spans="3:18" x14ac:dyDescent="0.25">
      <c r="C76" s="18" t="s">
        <v>86</v>
      </c>
      <c r="D76" s="23">
        <f>D77</f>
        <v>0</v>
      </c>
      <c r="E76" s="20">
        <f t="shared" ref="E76:R76" si="12">+E77+E80+E83</f>
        <v>0</v>
      </c>
      <c r="F76" s="36">
        <f t="shared" si="12"/>
        <v>0</v>
      </c>
      <c r="G76" s="36">
        <f t="shared" si="12"/>
        <v>0</v>
      </c>
      <c r="H76" s="36">
        <f t="shared" si="12"/>
        <v>0</v>
      </c>
      <c r="I76" s="36">
        <f t="shared" si="12"/>
        <v>0</v>
      </c>
      <c r="J76" s="36">
        <f t="shared" si="12"/>
        <v>0</v>
      </c>
      <c r="K76" s="36">
        <f t="shared" si="12"/>
        <v>0</v>
      </c>
      <c r="L76" s="36">
        <f t="shared" si="12"/>
        <v>0</v>
      </c>
      <c r="M76" s="36">
        <f t="shared" si="12"/>
        <v>0</v>
      </c>
      <c r="N76" s="36">
        <f t="shared" si="12"/>
        <v>0</v>
      </c>
      <c r="O76" s="36">
        <f t="shared" si="12"/>
        <v>0</v>
      </c>
      <c r="P76" s="36">
        <f t="shared" si="12"/>
        <v>0</v>
      </c>
      <c r="Q76" s="36">
        <f t="shared" si="12"/>
        <v>0</v>
      </c>
      <c r="R76" s="36">
        <f t="shared" si="12"/>
        <v>0</v>
      </c>
    </row>
    <row r="77" spans="3:18" x14ac:dyDescent="0.25">
      <c r="C77" s="22" t="s">
        <v>87</v>
      </c>
      <c r="D77" s="23">
        <f>D78+D79</f>
        <v>0</v>
      </c>
      <c r="E77" s="20">
        <f t="shared" ref="E77:R77" si="13">+E78+E79</f>
        <v>0</v>
      </c>
      <c r="F77" s="36">
        <f t="shared" si="13"/>
        <v>0</v>
      </c>
      <c r="G77" s="36">
        <f t="shared" si="13"/>
        <v>0</v>
      </c>
      <c r="H77" s="36">
        <f t="shared" si="13"/>
        <v>0</v>
      </c>
      <c r="I77" s="36">
        <f t="shared" si="13"/>
        <v>0</v>
      </c>
      <c r="J77" s="36">
        <f t="shared" si="13"/>
        <v>0</v>
      </c>
      <c r="K77" s="36">
        <f t="shared" si="13"/>
        <v>0</v>
      </c>
      <c r="L77" s="36">
        <f t="shared" si="13"/>
        <v>0</v>
      </c>
      <c r="M77" s="36">
        <f t="shared" si="13"/>
        <v>0</v>
      </c>
      <c r="N77" s="36">
        <f t="shared" si="13"/>
        <v>0</v>
      </c>
      <c r="O77" s="36">
        <f t="shared" si="13"/>
        <v>0</v>
      </c>
      <c r="P77" s="36">
        <f t="shared" si="13"/>
        <v>0</v>
      </c>
      <c r="Q77" s="36">
        <f t="shared" si="13"/>
        <v>0</v>
      </c>
      <c r="R77" s="36">
        <f t="shared" si="13"/>
        <v>0</v>
      </c>
    </row>
    <row r="78" spans="3:18" x14ac:dyDescent="0.25">
      <c r="C78" s="24" t="s">
        <v>88</v>
      </c>
      <c r="D78" s="25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1">
        <f t="shared" ref="R78:R84" si="14">SUM(F78:Q78)</f>
        <v>0</v>
      </c>
    </row>
    <row r="79" spans="3:18" x14ac:dyDescent="0.25">
      <c r="C79" s="24" t="s">
        <v>89</v>
      </c>
      <c r="D79" s="25">
        <v>0</v>
      </c>
      <c r="E79" s="26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5">
        <v>0</v>
      </c>
      <c r="L79" s="35">
        <v>0</v>
      </c>
      <c r="M79" s="35">
        <v>0</v>
      </c>
      <c r="N79" s="30">
        <v>0</v>
      </c>
      <c r="O79" s="30">
        <v>0</v>
      </c>
      <c r="P79" s="30">
        <v>0</v>
      </c>
      <c r="Q79" s="30">
        <v>0</v>
      </c>
      <c r="R79" s="21">
        <f t="shared" si="14"/>
        <v>0</v>
      </c>
    </row>
    <row r="80" spans="3:18" x14ac:dyDescent="0.25">
      <c r="C80" s="22" t="s">
        <v>90</v>
      </c>
      <c r="D80" s="23">
        <f>D81+D82</f>
        <v>0</v>
      </c>
      <c r="E80" s="20">
        <f t="shared" ref="E80:R80" si="15">+E81+E82</f>
        <v>0</v>
      </c>
      <c r="F80" s="36">
        <f t="shared" si="15"/>
        <v>0</v>
      </c>
      <c r="G80" s="36">
        <f t="shared" si="15"/>
        <v>0</v>
      </c>
      <c r="H80" s="36">
        <f t="shared" si="15"/>
        <v>0</v>
      </c>
      <c r="I80" s="36">
        <f t="shared" si="15"/>
        <v>0</v>
      </c>
      <c r="J80" s="36">
        <f t="shared" si="15"/>
        <v>0</v>
      </c>
      <c r="K80" s="36">
        <f t="shared" si="15"/>
        <v>0</v>
      </c>
      <c r="L80" s="36">
        <f t="shared" si="15"/>
        <v>0</v>
      </c>
      <c r="M80" s="36">
        <f t="shared" si="15"/>
        <v>0</v>
      </c>
      <c r="N80" s="36">
        <f t="shared" si="15"/>
        <v>0</v>
      </c>
      <c r="O80" s="36">
        <f t="shared" si="15"/>
        <v>0</v>
      </c>
      <c r="P80" s="36">
        <f t="shared" si="15"/>
        <v>0</v>
      </c>
      <c r="Q80" s="36">
        <f t="shared" si="15"/>
        <v>0</v>
      </c>
      <c r="R80" s="36">
        <f t="shared" si="15"/>
        <v>0</v>
      </c>
    </row>
    <row r="81" spans="3:18" x14ac:dyDescent="0.25">
      <c r="C81" s="24" t="s">
        <v>91</v>
      </c>
      <c r="D81" s="25">
        <v>0</v>
      </c>
      <c r="E81" s="26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35">
        <v>0</v>
      </c>
      <c r="L81" s="35">
        <v>0</v>
      </c>
      <c r="M81" s="35">
        <v>0</v>
      </c>
      <c r="N81" s="30">
        <v>0</v>
      </c>
      <c r="O81" s="30">
        <v>0</v>
      </c>
      <c r="P81" s="30">
        <v>0</v>
      </c>
      <c r="Q81" s="30">
        <v>0</v>
      </c>
      <c r="R81" s="21">
        <f t="shared" si="14"/>
        <v>0</v>
      </c>
    </row>
    <row r="82" spans="3:18" x14ac:dyDescent="0.25">
      <c r="C82" s="24" t="s">
        <v>92</v>
      </c>
      <c r="D82" s="25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1">
        <f t="shared" si="14"/>
        <v>0</v>
      </c>
    </row>
    <row r="83" spans="3:18" x14ac:dyDescent="0.25">
      <c r="C83" s="22" t="s">
        <v>93</v>
      </c>
      <c r="D83" s="23">
        <f>D84</f>
        <v>0</v>
      </c>
      <c r="E83" s="20">
        <f t="shared" ref="E83:R83" si="16">+E84</f>
        <v>0</v>
      </c>
      <c r="F83" s="36">
        <f t="shared" si="16"/>
        <v>0</v>
      </c>
      <c r="G83" s="36">
        <f t="shared" si="16"/>
        <v>0</v>
      </c>
      <c r="H83" s="36">
        <f t="shared" si="16"/>
        <v>0</v>
      </c>
      <c r="I83" s="36">
        <f t="shared" si="16"/>
        <v>0</v>
      </c>
      <c r="J83" s="36">
        <f t="shared" si="16"/>
        <v>0</v>
      </c>
      <c r="K83" s="36">
        <f t="shared" si="16"/>
        <v>0</v>
      </c>
      <c r="L83" s="36">
        <f t="shared" si="16"/>
        <v>0</v>
      </c>
      <c r="M83" s="36">
        <f t="shared" si="16"/>
        <v>0</v>
      </c>
      <c r="N83" s="36">
        <f t="shared" si="16"/>
        <v>0</v>
      </c>
      <c r="O83" s="36">
        <f t="shared" si="16"/>
        <v>0</v>
      </c>
      <c r="P83" s="36">
        <f t="shared" si="16"/>
        <v>0</v>
      </c>
      <c r="Q83" s="36">
        <f t="shared" si="16"/>
        <v>0</v>
      </c>
      <c r="R83" s="36">
        <f t="shared" si="16"/>
        <v>0</v>
      </c>
    </row>
    <row r="84" spans="3:18" x14ac:dyDescent="0.25">
      <c r="C84" s="24" t="s">
        <v>94</v>
      </c>
      <c r="D84" s="25">
        <v>0</v>
      </c>
      <c r="E84" s="26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5">
        <v>0</v>
      </c>
      <c r="L84" s="28">
        <v>0</v>
      </c>
      <c r="M84" s="35">
        <v>0</v>
      </c>
      <c r="N84" s="30">
        <v>0</v>
      </c>
      <c r="O84" s="30">
        <v>0</v>
      </c>
      <c r="P84" s="30">
        <v>0</v>
      </c>
      <c r="Q84" s="30">
        <v>0</v>
      </c>
      <c r="R84" s="21">
        <f t="shared" si="14"/>
        <v>0</v>
      </c>
    </row>
    <row r="85" spans="3:18" x14ac:dyDescent="0.25">
      <c r="C85" s="39" t="s">
        <v>95</v>
      </c>
      <c r="D85" s="40">
        <f>D76+D11</f>
        <v>190938467</v>
      </c>
      <c r="E85" s="41">
        <f t="shared" ref="E85:R85" si="17">+E11</f>
        <v>0</v>
      </c>
      <c r="F85" s="42">
        <f t="shared" si="17"/>
        <v>8487967.3900000006</v>
      </c>
      <c r="G85" s="42">
        <f t="shared" si="17"/>
        <v>14291777.780000001</v>
      </c>
      <c r="H85" s="42">
        <f t="shared" si="17"/>
        <v>0</v>
      </c>
      <c r="I85" s="42">
        <f t="shared" si="17"/>
        <v>0</v>
      </c>
      <c r="J85" s="42">
        <f t="shared" si="17"/>
        <v>0</v>
      </c>
      <c r="K85" s="42">
        <f t="shared" si="17"/>
        <v>0</v>
      </c>
      <c r="L85" s="42">
        <f t="shared" si="17"/>
        <v>0</v>
      </c>
      <c r="M85" s="42">
        <f t="shared" si="17"/>
        <v>0</v>
      </c>
      <c r="N85" s="42">
        <f t="shared" si="17"/>
        <v>0</v>
      </c>
      <c r="O85" s="42">
        <f t="shared" si="17"/>
        <v>0</v>
      </c>
      <c r="P85" s="42">
        <f t="shared" si="17"/>
        <v>0</v>
      </c>
      <c r="Q85" s="42">
        <f t="shared" si="17"/>
        <v>0</v>
      </c>
      <c r="R85" s="42">
        <f t="shared" si="17"/>
        <v>22779745.169999998</v>
      </c>
    </row>
  </sheetData>
  <mergeCells count="9"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5" right="0.25" top="0.75" bottom="0.75" header="0.3" footer="0.3"/>
  <pageSetup paperSize="7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2022-03-17T15:26:17Z</cp:lastPrinted>
  <dcterms:created xsi:type="dcterms:W3CDTF">2022-03-17T15:24:29Z</dcterms:created>
  <dcterms:modified xsi:type="dcterms:W3CDTF">2022-03-17T15:27:04Z</dcterms:modified>
</cp:coreProperties>
</file>