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BIELKA CASTILLO\2021\Diciembre\"/>
    </mc:Choice>
  </mc:AlternateContent>
  <bookViews>
    <workbookView xWindow="0" yWindow="0" windowWidth="20490" windowHeight="7755"/>
  </bookViews>
  <sheets>
    <sheet name="P3 Ejecucion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4" i="1" l="1"/>
  <c r="P83" i="1"/>
  <c r="K82" i="1"/>
  <c r="J82" i="1"/>
  <c r="I82" i="1"/>
  <c r="H82" i="1"/>
  <c r="G82" i="1"/>
  <c r="F82" i="1"/>
  <c r="E82" i="1"/>
  <c r="D82" i="1"/>
  <c r="P82" i="1" s="1"/>
  <c r="P80" i="1"/>
  <c r="K79" i="1"/>
  <c r="J79" i="1"/>
  <c r="I79" i="1"/>
  <c r="H79" i="1"/>
  <c r="G79" i="1"/>
  <c r="F79" i="1"/>
  <c r="E79" i="1"/>
  <c r="D79" i="1"/>
  <c r="P79" i="1" s="1"/>
  <c r="P78" i="1"/>
  <c r="K76" i="1"/>
  <c r="J76" i="1"/>
  <c r="J75" i="1" s="1"/>
  <c r="J84" i="1" s="1"/>
  <c r="I76" i="1"/>
  <c r="H76" i="1"/>
  <c r="H75" i="1" s="1"/>
  <c r="H84" i="1" s="1"/>
  <c r="G76" i="1"/>
  <c r="F76" i="1"/>
  <c r="F75" i="1" s="1"/>
  <c r="F84" i="1" s="1"/>
  <c r="E76" i="1"/>
  <c r="D76" i="1"/>
  <c r="D75" i="1" s="1"/>
  <c r="K75" i="1"/>
  <c r="I75" i="1"/>
  <c r="G75" i="1"/>
  <c r="G84" i="1" s="1"/>
  <c r="E75" i="1"/>
  <c r="E84" i="1" s="1"/>
  <c r="P74" i="1"/>
  <c r="P73" i="1"/>
  <c r="P72" i="1"/>
  <c r="K71" i="1"/>
  <c r="J71" i="1"/>
  <c r="I71" i="1"/>
  <c r="H71" i="1"/>
  <c r="G71" i="1"/>
  <c r="F71" i="1"/>
  <c r="E71" i="1"/>
  <c r="D71" i="1"/>
  <c r="P71" i="1" s="1"/>
  <c r="P69" i="1"/>
  <c r="K68" i="1"/>
  <c r="J68" i="1"/>
  <c r="I68" i="1"/>
  <c r="H68" i="1"/>
  <c r="G68" i="1"/>
  <c r="F68" i="1"/>
  <c r="E68" i="1"/>
  <c r="D68" i="1"/>
  <c r="P68" i="1" s="1"/>
  <c r="P67" i="1"/>
  <c r="P66" i="1"/>
  <c r="P65" i="1"/>
  <c r="P64" i="1"/>
  <c r="M63" i="1"/>
  <c r="L63" i="1"/>
  <c r="K63" i="1"/>
  <c r="J63" i="1"/>
  <c r="I63" i="1"/>
  <c r="H63" i="1"/>
  <c r="G63" i="1"/>
  <c r="F63" i="1"/>
  <c r="E63" i="1"/>
  <c r="D63" i="1"/>
  <c r="P63" i="1" s="1"/>
  <c r="P62" i="1"/>
  <c r="P61" i="1"/>
  <c r="P60" i="1"/>
  <c r="P59" i="1"/>
  <c r="P58" i="1"/>
  <c r="P57" i="1"/>
  <c r="O57" i="1"/>
  <c r="O56" i="1"/>
  <c r="M56" i="1"/>
  <c r="M54" i="1" s="1"/>
  <c r="P54" i="1" s="1"/>
  <c r="P55" i="1"/>
  <c r="O53" i="1"/>
  <c r="M53" i="1"/>
  <c r="L53" i="1"/>
  <c r="J53" i="1"/>
  <c r="I53" i="1"/>
  <c r="H53" i="1"/>
  <c r="P53" i="1" s="1"/>
  <c r="P52" i="1"/>
  <c r="P51" i="1"/>
  <c r="P50" i="1"/>
  <c r="P49" i="1"/>
  <c r="P48" i="1"/>
  <c r="O47" i="1"/>
  <c r="M47" i="1"/>
  <c r="M46" i="1" s="1"/>
  <c r="M42" i="1" s="1"/>
  <c r="O46" i="1"/>
  <c r="O42" i="1" s="1"/>
  <c r="O41" i="1" s="1"/>
  <c r="O38" i="1" s="1"/>
  <c r="O37" i="1" s="1"/>
  <c r="J46" i="1"/>
  <c r="I46" i="1"/>
  <c r="H46" i="1"/>
  <c r="G46" i="1"/>
  <c r="F46" i="1"/>
  <c r="E46" i="1"/>
  <c r="D46" i="1"/>
  <c r="P46" i="1" s="1"/>
  <c r="P45" i="1"/>
  <c r="P44" i="1"/>
  <c r="P43" i="1"/>
  <c r="P40" i="1"/>
  <c r="P39" i="1"/>
  <c r="L37" i="1"/>
  <c r="K37" i="1"/>
  <c r="J37" i="1"/>
  <c r="I37" i="1"/>
  <c r="H37" i="1"/>
  <c r="G37" i="1"/>
  <c r="F37" i="1"/>
  <c r="E37" i="1"/>
  <c r="D37" i="1"/>
  <c r="P34" i="1"/>
  <c r="P33" i="1"/>
  <c r="P32" i="1"/>
  <c r="P31" i="1"/>
  <c r="P30" i="1"/>
  <c r="P29" i="1"/>
  <c r="P28" i="1"/>
  <c r="O27" i="1"/>
  <c r="N27" i="1"/>
  <c r="L27" i="1"/>
  <c r="K27" i="1"/>
  <c r="K10" i="1" s="1"/>
  <c r="J27" i="1"/>
  <c r="I27" i="1"/>
  <c r="I10" i="1" s="1"/>
  <c r="H27" i="1"/>
  <c r="G27" i="1"/>
  <c r="F27" i="1"/>
  <c r="E27" i="1"/>
  <c r="D27" i="1"/>
  <c r="P26" i="1"/>
  <c r="P25" i="1"/>
  <c r="P24" i="1"/>
  <c r="P23" i="1"/>
  <c r="P22" i="1"/>
  <c r="D21" i="1"/>
  <c r="P21" i="1" s="1"/>
  <c r="P20" i="1"/>
  <c r="P19" i="1"/>
  <c r="P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/>
  <c r="P15" i="1"/>
  <c r="P14" i="1"/>
  <c r="P13" i="1"/>
  <c r="P12" i="1"/>
  <c r="O11" i="1"/>
  <c r="N11" i="1"/>
  <c r="M11" i="1"/>
  <c r="L11" i="1"/>
  <c r="K11" i="1"/>
  <c r="J11" i="1"/>
  <c r="I11" i="1"/>
  <c r="H11" i="1"/>
  <c r="G11" i="1"/>
  <c r="F11" i="1"/>
  <c r="E11" i="1"/>
  <c r="D11" i="1"/>
  <c r="D10" i="1" s="1"/>
  <c r="N10" i="1"/>
  <c r="L10" i="1"/>
  <c r="L84" i="1" s="1"/>
  <c r="J10" i="1"/>
  <c r="H10" i="1"/>
  <c r="I84" i="1" l="1"/>
  <c r="P75" i="1"/>
  <c r="D84" i="1"/>
  <c r="P37" i="1"/>
  <c r="M41" i="1"/>
  <c r="P42" i="1"/>
  <c r="K84" i="1"/>
  <c r="P11" i="1"/>
  <c r="P47" i="1"/>
  <c r="P56" i="1"/>
  <c r="P76" i="1"/>
  <c r="P41" i="1" l="1"/>
  <c r="M38" i="1"/>
  <c r="M36" i="1" l="1"/>
  <c r="P38" i="1"/>
  <c r="M35" i="1" l="1"/>
  <c r="P36" i="1"/>
  <c r="P35" i="1" l="1"/>
  <c r="M27" i="1"/>
  <c r="M10" i="1" l="1"/>
  <c r="M84" i="1" s="1"/>
  <c r="P27" i="1"/>
  <c r="P10" i="1" s="1"/>
  <c r="P84" i="1" s="1"/>
</calcChain>
</file>

<file path=xl/sharedStrings.xml><?xml version="1.0" encoding="utf-8"?>
<sst xmlns="http://schemas.openxmlformats.org/spreadsheetml/2006/main" count="93" uniqueCount="93">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</sst>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0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2" fillId="0" borderId="0" xfId="0" applyFont="1"/>
    <xf numFmtId="0" fontId="4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4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4" fontId="5" fillId="0" borderId="5" xfId="0" applyNumberFormat="1" applyFont="1" applyBorder="1"/>
    <xf numFmtId="0" fontId="6" fillId="0" borderId="0" xfId="0" applyFont="1" applyAlignment="1">
      <alignment horizontal="left" indent="2"/>
    </xf>
    <xf numFmtId="4" fontId="7" fillId="0" borderId="5" xfId="0" applyNumberFormat="1" applyFont="1" applyBorder="1" applyAlignment="1">
      <alignment horizontal="right"/>
    </xf>
    <xf numFmtId="4" fontId="6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Fill="1" applyBorder="1" applyAlignment="1">
      <alignment horizontal="right" wrapText="1"/>
    </xf>
    <xf numFmtId="0" fontId="0" fillId="0" borderId="6" xfId="0" applyBorder="1"/>
    <xf numFmtId="4" fontId="5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/>
    <xf numFmtId="0" fontId="9" fillId="2" borderId="7" xfId="0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049876" y="552450"/>
          <a:ext cx="1914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1</xdr:col>
      <xdr:colOff>759278</xdr:colOff>
      <xdr:row>2</xdr:row>
      <xdr:rowOff>229961</xdr:rowOff>
    </xdr:from>
    <xdr:to>
      <xdr:col>2</xdr:col>
      <xdr:colOff>2068285</xdr:colOff>
      <xdr:row>5</xdr:row>
      <xdr:rowOff>73206</xdr:rowOff>
    </xdr:to>
    <xdr:pic>
      <xdr:nvPicPr>
        <xdr:cNvPr id="4" name="Picture 21" descr="https://micm.gob.do/images/headers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1278" y="610961"/>
          <a:ext cx="2071007" cy="67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734787</xdr:colOff>
      <xdr:row>2</xdr:row>
      <xdr:rowOff>127908</xdr:rowOff>
    </xdr:from>
    <xdr:to>
      <xdr:col>15</xdr:col>
      <xdr:colOff>601980</xdr:colOff>
      <xdr:row>5</xdr:row>
      <xdr:rowOff>61053</xdr:rowOff>
    </xdr:to>
    <xdr:pic>
      <xdr:nvPicPr>
        <xdr:cNvPr id="5" name="Imagen 1" descr="LOGO+INAGUJA+ALTA+RESOLUCION+TRAN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136962" y="508908"/>
          <a:ext cx="1800768" cy="761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7"/>
  <sheetViews>
    <sheetView showGridLines="0" tabSelected="1" view="pageBreakPreview" zoomScaleSheetLayoutView="100" workbookViewId="0">
      <selection activeCell="D14" sqref="D14"/>
    </sheetView>
  </sheetViews>
  <sheetFormatPr baseColWidth="10" defaultColWidth="11.42578125" defaultRowHeight="15" x14ac:dyDescent="0.25"/>
  <cols>
    <col min="3" max="3" width="93.7109375" bestFit="1" customWidth="1"/>
    <col min="4" max="4" width="12.140625" customWidth="1"/>
    <col min="5" max="5" width="15.28515625" customWidth="1"/>
    <col min="6" max="6" width="13.7109375" customWidth="1"/>
    <col min="7" max="8" width="14.85546875" customWidth="1"/>
    <col min="9" max="9" width="14.5703125" customWidth="1"/>
    <col min="10" max="10" width="15.5703125" customWidth="1"/>
    <col min="11" max="11" width="14.85546875" customWidth="1"/>
    <col min="12" max="13" width="14.28515625" customWidth="1"/>
    <col min="14" max="14" width="14" customWidth="1"/>
    <col min="15" max="15" width="15" customWidth="1"/>
    <col min="16" max="16" width="15.5703125" customWidth="1"/>
  </cols>
  <sheetData>
    <row r="3" spans="3:17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3:17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3:17" ht="15.75" x14ac:dyDescent="0.25">
      <c r="C5" s="5">
        <v>2021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3:17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3:17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3:17" ht="15.75" x14ac:dyDescent="0.25"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3:17" ht="23.25" customHeight="1" x14ac:dyDescent="0.25">
      <c r="C9" s="10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2" t="s">
        <v>9</v>
      </c>
      <c r="I9" s="11" t="s">
        <v>10</v>
      </c>
      <c r="J9" s="12" t="s">
        <v>11</v>
      </c>
      <c r="K9" s="11" t="s">
        <v>12</v>
      </c>
      <c r="L9" s="11" t="s">
        <v>13</v>
      </c>
      <c r="M9" s="11" t="s">
        <v>14</v>
      </c>
      <c r="N9" s="11" t="s">
        <v>15</v>
      </c>
      <c r="O9" s="12" t="s">
        <v>16</v>
      </c>
      <c r="P9" s="11" t="s">
        <v>17</v>
      </c>
    </row>
    <row r="10" spans="3:17" ht="15.75" x14ac:dyDescent="0.25">
      <c r="C10" s="13" t="s">
        <v>18</v>
      </c>
      <c r="D10" s="14">
        <f>D11+D17+D27+D37+D46+D53+D63+D68+D71</f>
        <v>196455</v>
      </c>
      <c r="E10" s="14">
        <v>16027627.859999999</v>
      </c>
      <c r="F10" s="14">
        <v>8211832.8099999996</v>
      </c>
      <c r="G10" s="14">
        <v>13370843.279999999</v>
      </c>
      <c r="H10" s="14">
        <f t="shared" ref="H10:K10" si="0">H11+H17+H27+H37+H46+H53+H63+H68+H71</f>
        <v>22976009.23</v>
      </c>
      <c r="I10" s="14">
        <f t="shared" si="0"/>
        <v>20104314.719999999</v>
      </c>
      <c r="J10" s="14">
        <f t="shared" si="0"/>
        <v>16044568.02</v>
      </c>
      <c r="K10" s="14">
        <f t="shared" si="0"/>
        <v>17075593.190000001</v>
      </c>
      <c r="L10" s="14">
        <f>L11+L17+L27+L37+L46+L53+L63+L68+L71</f>
        <v>15876756.370000001</v>
      </c>
      <c r="M10" s="14">
        <f>M11+M17+M27+M53+M63</f>
        <v>12514939.720000001</v>
      </c>
      <c r="N10" s="14">
        <f>N11+N17+N27+N63</f>
        <v>20891775.390000001</v>
      </c>
      <c r="O10" s="14">
        <v>40077748.280000001</v>
      </c>
      <c r="P10" s="14">
        <f>P11+P17+P27+P53+P64</f>
        <v>203368463.86999997</v>
      </c>
    </row>
    <row r="11" spans="3:17" ht="15.75" x14ac:dyDescent="0.25">
      <c r="C11" s="15" t="s">
        <v>19</v>
      </c>
      <c r="D11" s="16">
        <f t="shared" ref="D11:K11" si="1">D12+D13+D14+D15+D16</f>
        <v>196455</v>
      </c>
      <c r="E11" s="16">
        <f t="shared" si="1"/>
        <v>14542016.799999999</v>
      </c>
      <c r="F11" s="16">
        <f t="shared" si="1"/>
        <v>7167970.8200000003</v>
      </c>
      <c r="G11" s="16">
        <f t="shared" si="1"/>
        <v>12518286.98</v>
      </c>
      <c r="H11" s="16">
        <f t="shared" si="1"/>
        <v>13796889.08</v>
      </c>
      <c r="I11" s="16">
        <f t="shared" si="1"/>
        <v>15364381.66</v>
      </c>
      <c r="J11" s="16">
        <f t="shared" si="1"/>
        <v>11733440.449999999</v>
      </c>
      <c r="K11" s="16">
        <f t="shared" si="1"/>
        <v>8762289.9100000001</v>
      </c>
      <c r="L11" s="14">
        <f t="shared" ref="L11" si="2">SUM(L12:L16)</f>
        <v>8994695.7800000012</v>
      </c>
      <c r="M11" s="14">
        <f t="shared" ref="M11" si="3">SUM(M12:M16)</f>
        <v>9320776.1699999999</v>
      </c>
      <c r="N11" s="14">
        <f>N12+N13+N16</f>
        <v>14602589.859999999</v>
      </c>
      <c r="O11" s="14">
        <f t="shared" ref="O11" si="4">SUM(O12:O16)</f>
        <v>16681899.580000002</v>
      </c>
      <c r="P11" s="14">
        <f t="shared" ref="P11:P74" si="5">D11+E11+F11+G11+H11+I11+J11+K11+L11+M11+N11+O11</f>
        <v>133681692.08999999</v>
      </c>
    </row>
    <row r="12" spans="3:17" ht="15.75" x14ac:dyDescent="0.25">
      <c r="C12" s="17" t="s">
        <v>20</v>
      </c>
      <c r="D12" s="18">
        <v>0</v>
      </c>
      <c r="E12" s="18">
        <v>12446011.02</v>
      </c>
      <c r="F12" s="19">
        <v>6043467.4199999999</v>
      </c>
      <c r="G12" s="20">
        <v>11285936.57</v>
      </c>
      <c r="H12" s="19">
        <v>12714628.810000001</v>
      </c>
      <c r="I12" s="19">
        <v>14303392.67</v>
      </c>
      <c r="J12" s="19">
        <v>10647410.24</v>
      </c>
      <c r="K12" s="19">
        <v>6972525.8600000003</v>
      </c>
      <c r="L12" s="21">
        <v>7936652.5300000003</v>
      </c>
      <c r="M12" s="21">
        <v>8245705.4199999999</v>
      </c>
      <c r="N12" s="21">
        <v>13355393.449999999</v>
      </c>
      <c r="O12" s="21">
        <v>10074857.720000001</v>
      </c>
      <c r="P12" s="14">
        <f t="shared" si="5"/>
        <v>114025981.71000001</v>
      </c>
    </row>
    <row r="13" spans="3:17" ht="15.75" x14ac:dyDescent="0.25">
      <c r="C13" s="17" t="s">
        <v>21</v>
      </c>
      <c r="D13" s="20">
        <v>167955</v>
      </c>
      <c r="E13" s="20">
        <v>178955</v>
      </c>
      <c r="F13" s="22">
        <v>178955</v>
      </c>
      <c r="G13" s="20">
        <v>163955</v>
      </c>
      <c r="H13" s="19">
        <v>183955</v>
      </c>
      <c r="I13" s="19">
        <v>173955</v>
      </c>
      <c r="J13" s="19">
        <v>173955</v>
      </c>
      <c r="K13" s="19">
        <v>901925.68</v>
      </c>
      <c r="L13" s="21">
        <v>173500</v>
      </c>
      <c r="M13" s="21">
        <v>173500</v>
      </c>
      <c r="N13" s="21">
        <v>343324.66</v>
      </c>
      <c r="O13" s="21">
        <v>5493669.5599999996</v>
      </c>
      <c r="P13" s="14">
        <f t="shared" si="5"/>
        <v>8307604.9000000004</v>
      </c>
    </row>
    <row r="14" spans="3:17" ht="15.75" x14ac:dyDescent="0.25">
      <c r="C14" s="17" t="s">
        <v>22</v>
      </c>
      <c r="D14" s="18">
        <v>28500</v>
      </c>
      <c r="E14" s="18">
        <v>28500</v>
      </c>
      <c r="F14" s="19">
        <v>28500</v>
      </c>
      <c r="G14" s="20">
        <v>28500</v>
      </c>
      <c r="H14" s="19">
        <v>0</v>
      </c>
      <c r="I14" s="19">
        <v>0</v>
      </c>
      <c r="J14" s="19">
        <v>0</v>
      </c>
      <c r="K14" s="19">
        <v>0</v>
      </c>
      <c r="L14" s="21">
        <v>0</v>
      </c>
      <c r="M14" s="21">
        <v>0</v>
      </c>
      <c r="N14" s="21">
        <v>0</v>
      </c>
      <c r="O14" s="21">
        <v>0</v>
      </c>
      <c r="P14" s="14">
        <f t="shared" si="5"/>
        <v>114000</v>
      </c>
      <c r="Q14" s="23"/>
    </row>
    <row r="15" spans="3:17" ht="15.75" x14ac:dyDescent="0.25">
      <c r="C15" s="17" t="s">
        <v>23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>
        <v>0</v>
      </c>
      <c r="M15" s="21">
        <v>0</v>
      </c>
      <c r="N15" s="21">
        <v>0</v>
      </c>
      <c r="O15" s="21">
        <v>0</v>
      </c>
      <c r="P15" s="14">
        <f t="shared" si="5"/>
        <v>0</v>
      </c>
    </row>
    <row r="16" spans="3:17" ht="15.75" x14ac:dyDescent="0.25">
      <c r="C16" s="17" t="s">
        <v>24</v>
      </c>
      <c r="D16" s="20">
        <v>0</v>
      </c>
      <c r="E16" s="20">
        <v>1888550.78</v>
      </c>
      <c r="F16" s="22">
        <v>917048.4</v>
      </c>
      <c r="G16" s="20">
        <v>1039895.41</v>
      </c>
      <c r="H16" s="22">
        <v>898305.27</v>
      </c>
      <c r="I16" s="22">
        <v>887033.99</v>
      </c>
      <c r="J16" s="22">
        <v>912075.21</v>
      </c>
      <c r="K16" s="22">
        <v>887838.37</v>
      </c>
      <c r="L16" s="21">
        <v>884543.25</v>
      </c>
      <c r="M16" s="21">
        <v>901570.75</v>
      </c>
      <c r="N16" s="21">
        <v>903871.75</v>
      </c>
      <c r="O16" s="21">
        <v>1113372.3</v>
      </c>
      <c r="P16" s="14">
        <f t="shared" si="5"/>
        <v>11234105.48</v>
      </c>
    </row>
    <row r="17" spans="3:16" ht="15.75" x14ac:dyDescent="0.25">
      <c r="C17" s="15" t="s">
        <v>25</v>
      </c>
      <c r="D17" s="16">
        <f t="shared" ref="D17:K17" si="6">D18+D19+D20+D21+D23+D22+D24+D25+D26</f>
        <v>0</v>
      </c>
      <c r="E17" s="16">
        <f t="shared" si="6"/>
        <v>1485611.06</v>
      </c>
      <c r="F17" s="16">
        <f t="shared" si="6"/>
        <v>1043861.99</v>
      </c>
      <c r="G17" s="16">
        <f t="shared" si="6"/>
        <v>547172.30000000005</v>
      </c>
      <c r="H17" s="16">
        <f t="shared" si="6"/>
        <v>3254454.74</v>
      </c>
      <c r="I17" s="16">
        <f t="shared" si="6"/>
        <v>2495237.7299999995</v>
      </c>
      <c r="J17" s="16">
        <f t="shared" si="6"/>
        <v>3850609.1</v>
      </c>
      <c r="K17" s="16">
        <f t="shared" si="6"/>
        <v>3880393.1100000003</v>
      </c>
      <c r="L17" s="14">
        <f>SUM(L18:L26)</f>
        <v>1696255.65</v>
      </c>
      <c r="M17" s="14">
        <f>SUM(M18:M26)</f>
        <v>1868066.73</v>
      </c>
      <c r="N17" s="14">
        <f>N18+N19+N20+N22+N25+N26</f>
        <v>2729866.78</v>
      </c>
      <c r="O17" s="14">
        <f>SUM(O18:O26)</f>
        <v>13928754.789999999</v>
      </c>
      <c r="P17" s="14">
        <f t="shared" si="5"/>
        <v>36780283.980000004</v>
      </c>
    </row>
    <row r="18" spans="3:16" ht="15.75" x14ac:dyDescent="0.25">
      <c r="C18" s="17" t="s">
        <v>26</v>
      </c>
      <c r="D18" s="18">
        <v>0</v>
      </c>
      <c r="E18" s="18">
        <v>313193.08</v>
      </c>
      <c r="F18" s="19">
        <v>332407.84000000003</v>
      </c>
      <c r="G18" s="20">
        <v>305472.3</v>
      </c>
      <c r="H18" s="19">
        <v>371242.96</v>
      </c>
      <c r="I18" s="19">
        <v>377618.68</v>
      </c>
      <c r="J18" s="19">
        <v>298456.34000000003</v>
      </c>
      <c r="K18" s="19">
        <v>320940.63</v>
      </c>
      <c r="L18" s="21">
        <v>412012.41</v>
      </c>
      <c r="M18" s="21">
        <v>388409.68</v>
      </c>
      <c r="N18" s="21">
        <v>423938.63</v>
      </c>
      <c r="O18" s="21">
        <v>754524.91</v>
      </c>
      <c r="P18" s="14">
        <f t="shared" si="5"/>
        <v>4298217.46</v>
      </c>
    </row>
    <row r="19" spans="3:16" ht="15.75" x14ac:dyDescent="0.25">
      <c r="C19" s="17" t="s">
        <v>27</v>
      </c>
      <c r="D19" s="18">
        <v>0</v>
      </c>
      <c r="E19" s="18">
        <v>0</v>
      </c>
      <c r="F19" s="18">
        <v>0</v>
      </c>
      <c r="G19" s="18">
        <v>0</v>
      </c>
      <c r="H19" s="22">
        <v>0</v>
      </c>
      <c r="I19" s="22">
        <v>209999.68</v>
      </c>
      <c r="J19" s="22">
        <v>140000.01</v>
      </c>
      <c r="K19" s="22">
        <v>897324.13</v>
      </c>
      <c r="L19" s="21">
        <v>0</v>
      </c>
      <c r="M19" s="21">
        <v>33333.32</v>
      </c>
      <c r="N19" s="21">
        <v>329400</v>
      </c>
      <c r="O19" s="21">
        <v>680666.56</v>
      </c>
      <c r="P19" s="14">
        <f t="shared" si="5"/>
        <v>2290723.7000000002</v>
      </c>
    </row>
    <row r="20" spans="3:16" ht="15.75" x14ac:dyDescent="0.25">
      <c r="C20" s="17" t="s">
        <v>28</v>
      </c>
      <c r="D20" s="18">
        <v>0</v>
      </c>
      <c r="E20" s="18">
        <v>0</v>
      </c>
      <c r="F20" s="18">
        <v>0</v>
      </c>
      <c r="G20" s="19">
        <v>191700</v>
      </c>
      <c r="H20" s="19">
        <v>397800</v>
      </c>
      <c r="I20" s="19">
        <v>472700</v>
      </c>
      <c r="J20" s="19">
        <v>252350</v>
      </c>
      <c r="K20" s="19">
        <v>253900</v>
      </c>
      <c r="L20" s="21">
        <v>230350</v>
      </c>
      <c r="M20" s="21">
        <v>200950</v>
      </c>
      <c r="N20" s="21">
        <v>199950</v>
      </c>
      <c r="O20" s="21">
        <v>199750</v>
      </c>
      <c r="P20" s="14">
        <f t="shared" si="5"/>
        <v>2399450</v>
      </c>
    </row>
    <row r="21" spans="3:16" ht="15.75" x14ac:dyDescent="0.25">
      <c r="C21" s="17" t="s">
        <v>29</v>
      </c>
      <c r="D21" s="24">
        <f t="shared" ref="D21" si="7">SUM(E21:O21)</f>
        <v>0</v>
      </c>
      <c r="E21" s="18">
        <v>0</v>
      </c>
      <c r="F21" s="18">
        <v>0</v>
      </c>
      <c r="G21" s="18">
        <v>0</v>
      </c>
      <c r="H21" s="19">
        <v>0</v>
      </c>
      <c r="I21" s="19">
        <v>0</v>
      </c>
      <c r="J21" s="19">
        <v>0</v>
      </c>
      <c r="K21" s="19">
        <v>0</v>
      </c>
      <c r="L21" s="21">
        <v>0</v>
      </c>
      <c r="M21" s="21">
        <v>0</v>
      </c>
      <c r="N21" s="21">
        <v>0</v>
      </c>
      <c r="O21" s="21">
        <v>0</v>
      </c>
      <c r="P21" s="14">
        <f t="shared" si="5"/>
        <v>0</v>
      </c>
    </row>
    <row r="22" spans="3:16" ht="15.75" x14ac:dyDescent="0.25">
      <c r="C22" s="17" t="s">
        <v>30</v>
      </c>
      <c r="D22" s="18">
        <v>0</v>
      </c>
      <c r="E22" s="20">
        <v>672600</v>
      </c>
      <c r="F22" s="19">
        <v>469854.15</v>
      </c>
      <c r="G22" s="18">
        <v>0</v>
      </c>
      <c r="H22" s="19">
        <v>89036.1</v>
      </c>
      <c r="I22" s="19">
        <v>49854</v>
      </c>
      <c r="J22" s="19">
        <v>1229036.1000000001</v>
      </c>
      <c r="K22" s="19">
        <v>329518.05</v>
      </c>
      <c r="L22" s="21">
        <v>329518.05</v>
      </c>
      <c r="M22" s="21">
        <v>372851.19</v>
      </c>
      <c r="N22" s="21">
        <v>372851.38</v>
      </c>
      <c r="O22" s="21">
        <v>372851.38</v>
      </c>
      <c r="P22" s="14">
        <f t="shared" si="5"/>
        <v>4287970.3999999994</v>
      </c>
    </row>
    <row r="23" spans="3:16" ht="15.75" x14ac:dyDescent="0.25">
      <c r="C23" s="17" t="s">
        <v>31</v>
      </c>
      <c r="D23" s="25">
        <v>0</v>
      </c>
      <c r="E23" s="18">
        <v>499817.98</v>
      </c>
      <c r="F23" s="18">
        <v>0</v>
      </c>
      <c r="G23" s="18">
        <v>0</v>
      </c>
      <c r="H23" s="19">
        <v>0</v>
      </c>
      <c r="I23" s="19">
        <v>0</v>
      </c>
      <c r="J23" s="19">
        <v>0</v>
      </c>
      <c r="K23" s="19">
        <v>0</v>
      </c>
      <c r="L23" s="21">
        <v>0</v>
      </c>
      <c r="M23" s="21">
        <v>0</v>
      </c>
      <c r="N23" s="21">
        <v>0</v>
      </c>
      <c r="O23" s="21">
        <v>0</v>
      </c>
      <c r="P23" s="14">
        <f t="shared" si="5"/>
        <v>499817.98</v>
      </c>
    </row>
    <row r="24" spans="3:16" ht="15.75" x14ac:dyDescent="0.25">
      <c r="C24" s="17" t="s">
        <v>32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26">
        <v>545407.80000000005</v>
      </c>
      <c r="J24" s="20">
        <v>0</v>
      </c>
      <c r="K24" s="26">
        <v>475422</v>
      </c>
      <c r="L24" s="21">
        <v>222536.2</v>
      </c>
      <c r="M24" s="21">
        <v>-222536.2</v>
      </c>
      <c r="N24" s="21">
        <v>0</v>
      </c>
      <c r="O24" s="21">
        <v>4715568.38</v>
      </c>
      <c r="P24" s="14">
        <f t="shared" si="5"/>
        <v>5736398.1799999997</v>
      </c>
    </row>
    <row r="25" spans="3:16" ht="15.75" x14ac:dyDescent="0.25">
      <c r="C25" s="17" t="s">
        <v>33</v>
      </c>
      <c r="D25" s="18">
        <v>0</v>
      </c>
      <c r="E25" s="18">
        <v>0</v>
      </c>
      <c r="F25" s="20">
        <v>241600</v>
      </c>
      <c r="G25" s="20">
        <v>50000</v>
      </c>
      <c r="H25" s="18">
        <v>1273877.06</v>
      </c>
      <c r="I25" s="26">
        <v>520878.73</v>
      </c>
      <c r="J25" s="18">
        <v>1558000</v>
      </c>
      <c r="K25" s="26">
        <v>1269329.52</v>
      </c>
      <c r="L25" s="21">
        <v>50000</v>
      </c>
      <c r="M25" s="21">
        <v>50000</v>
      </c>
      <c r="N25" s="21">
        <v>783300</v>
      </c>
      <c r="O25" s="21">
        <v>6882522.7199999997</v>
      </c>
      <c r="P25" s="14">
        <f t="shared" si="5"/>
        <v>12679508.030000001</v>
      </c>
    </row>
    <row r="26" spans="3:16" ht="15.75" x14ac:dyDescent="0.25">
      <c r="C26" s="17" t="s">
        <v>34</v>
      </c>
      <c r="D26" s="18">
        <v>0</v>
      </c>
      <c r="E26" s="18">
        <v>0</v>
      </c>
      <c r="F26" s="18">
        <v>0</v>
      </c>
      <c r="G26" s="18">
        <v>0</v>
      </c>
      <c r="H26" s="18">
        <v>1122498.6200000001</v>
      </c>
      <c r="I26" s="27">
        <v>318778.84000000003</v>
      </c>
      <c r="J26" s="18">
        <v>372766.65</v>
      </c>
      <c r="K26" s="27">
        <v>333958.78000000003</v>
      </c>
      <c r="L26" s="21">
        <v>451838.99</v>
      </c>
      <c r="M26" s="21">
        <v>1045058.74</v>
      </c>
      <c r="N26" s="21">
        <v>620426.77</v>
      </c>
      <c r="O26" s="21">
        <v>322870.84000000003</v>
      </c>
      <c r="P26" s="14">
        <f t="shared" si="5"/>
        <v>4588198.2300000004</v>
      </c>
    </row>
    <row r="27" spans="3:16" ht="15.75" x14ac:dyDescent="0.25">
      <c r="C27" s="15" t="s">
        <v>35</v>
      </c>
      <c r="D27" s="16">
        <f t="shared" ref="D27:K27" si="8">D28+D29+D30+D31+D32+D33+D34+D35+D36</f>
        <v>0</v>
      </c>
      <c r="E27" s="16">
        <f t="shared" si="8"/>
        <v>0</v>
      </c>
      <c r="F27" s="16">
        <f t="shared" si="8"/>
        <v>0</v>
      </c>
      <c r="G27" s="16">
        <f t="shared" si="8"/>
        <v>305384</v>
      </c>
      <c r="H27" s="16">
        <f t="shared" si="8"/>
        <v>5924665.4100000001</v>
      </c>
      <c r="I27" s="16">
        <f t="shared" si="8"/>
        <v>1544654.4300000002</v>
      </c>
      <c r="J27" s="16">
        <f t="shared" si="8"/>
        <v>189979.17</v>
      </c>
      <c r="K27" s="16">
        <f t="shared" si="8"/>
        <v>4387627.37</v>
      </c>
      <c r="L27" s="14">
        <f>SUM(L28:L36)</f>
        <v>2069962.0799999998</v>
      </c>
      <c r="M27" s="14">
        <f>SUM(M28:M35)</f>
        <v>349196.4</v>
      </c>
      <c r="N27" s="14">
        <f>N28+N29+N33+N34+N36</f>
        <v>4346240</v>
      </c>
      <c r="O27" s="14">
        <f>SUM(O28:O36)</f>
        <v>3893287.9800000004</v>
      </c>
      <c r="P27" s="14">
        <f t="shared" si="5"/>
        <v>23010996.84</v>
      </c>
    </row>
    <row r="28" spans="3:16" ht="15.75" x14ac:dyDescent="0.25">
      <c r="C28" s="17" t="s">
        <v>36</v>
      </c>
      <c r="D28" s="18">
        <v>0</v>
      </c>
      <c r="E28" s="18">
        <v>0</v>
      </c>
      <c r="F28" s="18">
        <v>0</v>
      </c>
      <c r="G28" s="18">
        <v>0</v>
      </c>
      <c r="H28" s="18">
        <v>90339.72</v>
      </c>
      <c r="I28" s="26">
        <v>12259.77</v>
      </c>
      <c r="J28" s="18">
        <v>0</v>
      </c>
      <c r="K28" s="26">
        <v>30259.17</v>
      </c>
      <c r="L28" s="21">
        <v>102010.68</v>
      </c>
      <c r="M28" s="21">
        <v>11395</v>
      </c>
      <c r="N28" s="21">
        <v>125700</v>
      </c>
      <c r="O28" s="21">
        <v>0</v>
      </c>
      <c r="P28" s="14">
        <f t="shared" si="5"/>
        <v>371964.33999999997</v>
      </c>
    </row>
    <row r="29" spans="3:16" ht="15.75" x14ac:dyDescent="0.25">
      <c r="C29" s="17" t="s">
        <v>37</v>
      </c>
      <c r="D29" s="18">
        <v>0</v>
      </c>
      <c r="E29" s="18">
        <v>0</v>
      </c>
      <c r="F29" s="18">
        <v>0</v>
      </c>
      <c r="G29" s="18">
        <v>0</v>
      </c>
      <c r="H29" s="18">
        <v>4229356</v>
      </c>
      <c r="I29" s="18">
        <v>340969.6</v>
      </c>
      <c r="J29" s="18">
        <v>0</v>
      </c>
      <c r="K29" s="18">
        <v>4452007.37</v>
      </c>
      <c r="L29" s="21">
        <v>0</v>
      </c>
      <c r="M29" s="21">
        <v>0</v>
      </c>
      <c r="N29" s="21">
        <v>3351200</v>
      </c>
      <c r="O29" s="21">
        <v>268804</v>
      </c>
      <c r="P29" s="14">
        <f t="shared" si="5"/>
        <v>12642336.969999999</v>
      </c>
    </row>
    <row r="30" spans="3:16" ht="15.75" x14ac:dyDescent="0.25">
      <c r="C30" s="17" t="s">
        <v>38</v>
      </c>
      <c r="D30" s="18">
        <v>0</v>
      </c>
      <c r="E30" s="18">
        <v>0</v>
      </c>
      <c r="F30" s="18">
        <v>0</v>
      </c>
      <c r="G30" s="20">
        <v>11977</v>
      </c>
      <c r="H30" s="18">
        <v>13570</v>
      </c>
      <c r="I30" s="18">
        <v>47625.98</v>
      </c>
      <c r="J30" s="18">
        <v>0</v>
      </c>
      <c r="K30" s="21">
        <v>0</v>
      </c>
      <c r="L30" s="21">
        <v>0</v>
      </c>
      <c r="M30" s="21">
        <v>0</v>
      </c>
      <c r="N30" s="21">
        <v>0</v>
      </c>
      <c r="O30" s="21">
        <v>150219.99</v>
      </c>
      <c r="P30" s="14">
        <f t="shared" si="5"/>
        <v>223392.97</v>
      </c>
    </row>
    <row r="31" spans="3:16" ht="15.75" x14ac:dyDescent="0.25">
      <c r="C31" s="17" t="s">
        <v>39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14">
        <f t="shared" si="5"/>
        <v>0</v>
      </c>
    </row>
    <row r="32" spans="3:16" ht="15.75" x14ac:dyDescent="0.25">
      <c r="C32" s="17" t="s">
        <v>40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21000</v>
      </c>
      <c r="J32" s="18">
        <v>0</v>
      </c>
      <c r="K32" s="21">
        <v>0</v>
      </c>
      <c r="L32" s="21">
        <v>0</v>
      </c>
      <c r="M32" s="21">
        <v>0</v>
      </c>
      <c r="N32" s="21">
        <v>0</v>
      </c>
      <c r="O32" s="21">
        <v>196815.6</v>
      </c>
      <c r="P32" s="14">
        <f t="shared" si="5"/>
        <v>217815.6</v>
      </c>
    </row>
    <row r="33" spans="3:16" ht="15.75" x14ac:dyDescent="0.25">
      <c r="C33" s="17" t="s">
        <v>41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180500</v>
      </c>
      <c r="J33" s="18">
        <v>189979.17</v>
      </c>
      <c r="K33" s="18">
        <v>-189979.17</v>
      </c>
      <c r="L33" s="21">
        <v>490290</v>
      </c>
      <c r="M33" s="21">
        <v>0</v>
      </c>
      <c r="N33" s="21">
        <v>1420</v>
      </c>
      <c r="O33" s="21">
        <v>1481859.36</v>
      </c>
      <c r="P33" s="14">
        <f t="shared" si="5"/>
        <v>2154069.3600000003</v>
      </c>
    </row>
    <row r="34" spans="3:16" ht="15.75" x14ac:dyDescent="0.25">
      <c r="C34" s="17" t="s">
        <v>42</v>
      </c>
      <c r="D34" s="18">
        <v>0</v>
      </c>
      <c r="E34" s="18">
        <v>0</v>
      </c>
      <c r="F34" s="18">
        <v>0</v>
      </c>
      <c r="G34" s="20">
        <v>89066.4</v>
      </c>
      <c r="H34" s="18">
        <v>1329000</v>
      </c>
      <c r="I34" s="18">
        <v>814020</v>
      </c>
      <c r="J34" s="27">
        <v>0</v>
      </c>
      <c r="K34" s="18">
        <v>95340</v>
      </c>
      <c r="L34" s="21">
        <v>1397740</v>
      </c>
      <c r="M34" s="21">
        <v>337801.4</v>
      </c>
      <c r="N34" s="21">
        <v>866000</v>
      </c>
      <c r="O34" s="21">
        <v>1175600</v>
      </c>
      <c r="P34" s="14">
        <f t="shared" si="5"/>
        <v>6104567.7999999998</v>
      </c>
    </row>
    <row r="35" spans="3:16" ht="15.75" x14ac:dyDescent="0.25">
      <c r="C35" s="17" t="s">
        <v>43</v>
      </c>
      <c r="D35" s="18">
        <v>0</v>
      </c>
      <c r="E35" s="18">
        <v>0</v>
      </c>
      <c r="F35" s="18">
        <v>0</v>
      </c>
      <c r="G35" s="18">
        <v>0</v>
      </c>
      <c r="H35" s="19">
        <v>0</v>
      </c>
      <c r="I35" s="19">
        <v>0</v>
      </c>
      <c r="J35" s="19">
        <v>0</v>
      </c>
      <c r="K35" s="18">
        <v>0</v>
      </c>
      <c r="L35" s="21">
        <v>0</v>
      </c>
      <c r="M35" s="21">
        <f t="shared" ref="M35:M56" si="9">SUM(M36:M40)</f>
        <v>0</v>
      </c>
      <c r="N35" s="21">
        <v>0</v>
      </c>
      <c r="O35" s="21">
        <v>0</v>
      </c>
      <c r="P35" s="14">
        <f t="shared" si="5"/>
        <v>0</v>
      </c>
    </row>
    <row r="36" spans="3:16" ht="15.75" x14ac:dyDescent="0.25">
      <c r="C36" s="17" t="s">
        <v>44</v>
      </c>
      <c r="D36" s="18">
        <v>0</v>
      </c>
      <c r="E36" s="18">
        <v>0</v>
      </c>
      <c r="F36" s="18">
        <v>0</v>
      </c>
      <c r="G36" s="20">
        <v>204340.6</v>
      </c>
      <c r="H36" s="18">
        <v>262399.69</v>
      </c>
      <c r="I36" s="26">
        <v>128279.08</v>
      </c>
      <c r="J36" s="27">
        <v>0</v>
      </c>
      <c r="K36" s="18">
        <v>0</v>
      </c>
      <c r="L36" s="21">
        <v>79921.399999999994</v>
      </c>
      <c r="M36" s="21">
        <f t="shared" si="9"/>
        <v>0</v>
      </c>
      <c r="N36" s="21">
        <v>1920</v>
      </c>
      <c r="O36" s="21">
        <v>619989.03</v>
      </c>
      <c r="P36" s="14">
        <f t="shared" si="5"/>
        <v>1296849.8</v>
      </c>
    </row>
    <row r="37" spans="3:16" ht="15.75" x14ac:dyDescent="0.25">
      <c r="C37" s="15" t="s">
        <v>45</v>
      </c>
      <c r="D37" s="16">
        <f t="shared" ref="D37:O37" si="10">D38+D39+D40+D41+D42+D43+D44+D45</f>
        <v>0</v>
      </c>
      <c r="E37" s="16">
        <f t="shared" si="10"/>
        <v>0</v>
      </c>
      <c r="F37" s="16">
        <f t="shared" si="10"/>
        <v>0</v>
      </c>
      <c r="G37" s="16">
        <f t="shared" si="10"/>
        <v>0</v>
      </c>
      <c r="H37" s="16">
        <f t="shared" si="10"/>
        <v>0</v>
      </c>
      <c r="I37" s="16">
        <f t="shared" si="10"/>
        <v>0</v>
      </c>
      <c r="J37" s="16">
        <f t="shared" si="10"/>
        <v>0</v>
      </c>
      <c r="K37" s="16">
        <f t="shared" si="10"/>
        <v>0</v>
      </c>
      <c r="L37" s="16">
        <f t="shared" si="10"/>
        <v>0</v>
      </c>
      <c r="M37" s="16">
        <v>0</v>
      </c>
      <c r="N37" s="16">
        <v>0</v>
      </c>
      <c r="O37" s="16">
        <f t="shared" si="10"/>
        <v>0</v>
      </c>
      <c r="P37" s="14">
        <f t="shared" si="5"/>
        <v>0</v>
      </c>
    </row>
    <row r="38" spans="3:16" ht="15.75" x14ac:dyDescent="0.25">
      <c r="C38" s="17" t="s">
        <v>46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27">
        <v>0</v>
      </c>
      <c r="K38" s="18">
        <v>0</v>
      </c>
      <c r="L38" s="21">
        <v>0</v>
      </c>
      <c r="M38" s="21">
        <f t="shared" si="9"/>
        <v>0</v>
      </c>
      <c r="N38" s="21">
        <v>0</v>
      </c>
      <c r="O38" s="21">
        <f t="shared" ref="O38:O42" si="11">SUM(O39:O43)</f>
        <v>0</v>
      </c>
      <c r="P38" s="14">
        <f t="shared" si="5"/>
        <v>0</v>
      </c>
    </row>
    <row r="39" spans="3:16" ht="15.75" x14ac:dyDescent="0.25">
      <c r="C39" s="17" t="s">
        <v>47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27">
        <v>0</v>
      </c>
      <c r="K39" s="18">
        <v>0</v>
      </c>
      <c r="L39" s="21">
        <v>0</v>
      </c>
      <c r="M39" s="21">
        <v>0</v>
      </c>
      <c r="N39" s="21">
        <v>0</v>
      </c>
      <c r="O39" s="21">
        <v>0</v>
      </c>
      <c r="P39" s="14">
        <f t="shared" si="5"/>
        <v>0</v>
      </c>
    </row>
    <row r="40" spans="3:16" ht="15.75" x14ac:dyDescent="0.25">
      <c r="C40" s="17" t="s">
        <v>48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14">
        <f t="shared" si="5"/>
        <v>0</v>
      </c>
    </row>
    <row r="41" spans="3:16" ht="15.75" x14ac:dyDescent="0.25">
      <c r="C41" s="17" t="s">
        <v>49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27">
        <v>0</v>
      </c>
      <c r="K41" s="18">
        <v>0</v>
      </c>
      <c r="L41" s="21">
        <v>0</v>
      </c>
      <c r="M41" s="21">
        <f t="shared" si="9"/>
        <v>0</v>
      </c>
      <c r="N41" s="21">
        <v>0</v>
      </c>
      <c r="O41" s="21">
        <f t="shared" si="11"/>
        <v>0</v>
      </c>
      <c r="P41" s="14">
        <f t="shared" si="5"/>
        <v>0</v>
      </c>
    </row>
    <row r="42" spans="3:16" ht="15.75" x14ac:dyDescent="0.25">
      <c r="C42" s="17" t="s">
        <v>50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27">
        <v>0</v>
      </c>
      <c r="K42" s="18">
        <v>0</v>
      </c>
      <c r="L42" s="21">
        <v>0</v>
      </c>
      <c r="M42" s="21">
        <f t="shared" si="9"/>
        <v>0</v>
      </c>
      <c r="N42" s="21">
        <v>0</v>
      </c>
      <c r="O42" s="21">
        <f t="shared" si="11"/>
        <v>0</v>
      </c>
      <c r="P42" s="14">
        <f t="shared" si="5"/>
        <v>0</v>
      </c>
    </row>
    <row r="43" spans="3:16" ht="15.75" x14ac:dyDescent="0.25">
      <c r="C43" s="17" t="s">
        <v>51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14">
        <f t="shared" si="5"/>
        <v>0</v>
      </c>
    </row>
    <row r="44" spans="3:16" ht="15.75" x14ac:dyDescent="0.25">
      <c r="C44" s="17" t="s">
        <v>52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8">
        <v>0</v>
      </c>
      <c r="L44" s="21">
        <v>0</v>
      </c>
      <c r="M44" s="21">
        <v>0</v>
      </c>
      <c r="N44" s="21">
        <v>0</v>
      </c>
      <c r="O44" s="21">
        <v>0</v>
      </c>
      <c r="P44" s="14">
        <f t="shared" si="5"/>
        <v>0</v>
      </c>
    </row>
    <row r="45" spans="3:16" ht="15.75" x14ac:dyDescent="0.25">
      <c r="C45" s="17" t="s">
        <v>53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27">
        <v>0</v>
      </c>
      <c r="K45" s="18">
        <v>0</v>
      </c>
      <c r="L45" s="21">
        <v>0</v>
      </c>
      <c r="M45" s="21">
        <v>0</v>
      </c>
      <c r="N45" s="21">
        <v>0</v>
      </c>
      <c r="O45" s="21">
        <v>0</v>
      </c>
      <c r="P45" s="14">
        <f t="shared" si="5"/>
        <v>0</v>
      </c>
    </row>
    <row r="46" spans="3:16" ht="15.75" x14ac:dyDescent="0.25">
      <c r="C46" s="15" t="s">
        <v>54</v>
      </c>
      <c r="D46" s="24">
        <f>SUM(D47:D52)</f>
        <v>0</v>
      </c>
      <c r="E46" s="24">
        <f t="shared" ref="E46:J46" si="12">SUM(E47:E52)</f>
        <v>0</v>
      </c>
      <c r="F46" s="24">
        <f t="shared" si="12"/>
        <v>0</v>
      </c>
      <c r="G46" s="24">
        <f t="shared" si="12"/>
        <v>0</v>
      </c>
      <c r="H46" s="24">
        <f t="shared" si="12"/>
        <v>0</v>
      </c>
      <c r="I46" s="24">
        <f t="shared" si="12"/>
        <v>0</v>
      </c>
      <c r="J46" s="24">
        <f t="shared" si="12"/>
        <v>0</v>
      </c>
      <c r="K46" s="25">
        <v>0</v>
      </c>
      <c r="L46" s="14">
        <v>0</v>
      </c>
      <c r="M46" s="14">
        <f t="shared" si="9"/>
        <v>0</v>
      </c>
      <c r="N46" s="14">
        <v>0</v>
      </c>
      <c r="O46" s="14">
        <f t="shared" ref="O46:O57" si="13">SUM(O47:O51)</f>
        <v>0</v>
      </c>
      <c r="P46" s="14">
        <f t="shared" si="5"/>
        <v>0</v>
      </c>
    </row>
    <row r="47" spans="3:16" ht="15.75" x14ac:dyDescent="0.25">
      <c r="C47" s="17" t="s">
        <v>55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27">
        <v>0</v>
      </c>
      <c r="K47" s="18">
        <v>0</v>
      </c>
      <c r="L47" s="21">
        <v>0</v>
      </c>
      <c r="M47" s="21">
        <f t="shared" si="9"/>
        <v>0</v>
      </c>
      <c r="N47" s="21">
        <v>0</v>
      </c>
      <c r="O47" s="21">
        <f t="shared" si="13"/>
        <v>0</v>
      </c>
      <c r="P47" s="14">
        <f t="shared" si="5"/>
        <v>0</v>
      </c>
    </row>
    <row r="48" spans="3:16" ht="15.75" x14ac:dyDescent="0.25">
      <c r="C48" s="17" t="s">
        <v>56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27">
        <v>0</v>
      </c>
      <c r="K48" s="18">
        <v>0</v>
      </c>
      <c r="L48" s="21">
        <v>0</v>
      </c>
      <c r="M48" s="21">
        <v>0</v>
      </c>
      <c r="N48" s="21">
        <v>0</v>
      </c>
      <c r="O48" s="21">
        <v>0</v>
      </c>
      <c r="P48" s="14">
        <f t="shared" si="5"/>
        <v>0</v>
      </c>
    </row>
    <row r="49" spans="3:16" ht="15.75" x14ac:dyDescent="0.25">
      <c r="C49" s="17" t="s">
        <v>57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27">
        <v>0</v>
      </c>
      <c r="K49" s="18">
        <v>0</v>
      </c>
      <c r="L49" s="21">
        <v>0</v>
      </c>
      <c r="M49" s="21">
        <v>0</v>
      </c>
      <c r="N49" s="21">
        <v>0</v>
      </c>
      <c r="O49" s="21">
        <v>0</v>
      </c>
      <c r="P49" s="14">
        <f t="shared" si="5"/>
        <v>0</v>
      </c>
    </row>
    <row r="50" spans="3:16" ht="15.75" x14ac:dyDescent="0.25">
      <c r="C50" s="17" t="s">
        <v>58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27">
        <v>0</v>
      </c>
      <c r="K50" s="18">
        <v>0</v>
      </c>
      <c r="L50" s="21">
        <v>0</v>
      </c>
      <c r="M50" s="21">
        <v>0</v>
      </c>
      <c r="N50" s="21">
        <v>0</v>
      </c>
      <c r="O50" s="21">
        <v>0</v>
      </c>
      <c r="P50" s="14">
        <f t="shared" si="5"/>
        <v>0</v>
      </c>
    </row>
    <row r="51" spans="3:16" ht="15.75" x14ac:dyDescent="0.25">
      <c r="C51" s="17" t="s">
        <v>59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14">
        <f t="shared" si="5"/>
        <v>0</v>
      </c>
    </row>
    <row r="52" spans="3:16" ht="15.75" x14ac:dyDescent="0.25">
      <c r="C52" s="17" t="s">
        <v>60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27">
        <v>0</v>
      </c>
      <c r="K52" s="18">
        <v>0</v>
      </c>
      <c r="L52" s="21">
        <v>0</v>
      </c>
      <c r="M52" s="21">
        <v>0</v>
      </c>
      <c r="N52" s="21">
        <v>0</v>
      </c>
      <c r="O52" s="21">
        <v>0</v>
      </c>
      <c r="P52" s="14">
        <f t="shared" si="5"/>
        <v>0</v>
      </c>
    </row>
    <row r="53" spans="3:16" ht="15.75" x14ac:dyDescent="0.25">
      <c r="C53" s="15" t="s">
        <v>61</v>
      </c>
      <c r="D53" s="24">
        <v>0</v>
      </c>
      <c r="E53" s="24">
        <v>0</v>
      </c>
      <c r="F53" s="24">
        <v>0</v>
      </c>
      <c r="G53" s="24">
        <v>0</v>
      </c>
      <c r="H53" s="24">
        <f t="shared" ref="H53:J53" si="14">SUM(H54:H62)</f>
        <v>0</v>
      </c>
      <c r="I53" s="24">
        <f t="shared" si="14"/>
        <v>700040.9</v>
      </c>
      <c r="J53" s="24">
        <f t="shared" si="14"/>
        <v>0</v>
      </c>
      <c r="K53" s="18">
        <v>0</v>
      </c>
      <c r="L53" s="14">
        <f t="shared" ref="L53" si="15">SUM(L54:L58)</f>
        <v>489915.92</v>
      </c>
      <c r="M53" s="14">
        <f>SUM(M55:M62)</f>
        <v>189979.17</v>
      </c>
      <c r="N53" s="21">
        <v>0</v>
      </c>
      <c r="O53" s="14">
        <f t="shared" si="13"/>
        <v>607348.32999999996</v>
      </c>
      <c r="P53" s="14">
        <f t="shared" si="5"/>
        <v>1987284.3199999998</v>
      </c>
    </row>
    <row r="54" spans="3:16" ht="15.75" x14ac:dyDescent="0.25">
      <c r="C54" s="17" t="s">
        <v>62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27">
        <v>0</v>
      </c>
      <c r="J54" s="27">
        <v>0</v>
      </c>
      <c r="K54" s="18">
        <v>0</v>
      </c>
      <c r="L54" s="21">
        <v>93199.92</v>
      </c>
      <c r="M54" s="21">
        <f t="shared" si="9"/>
        <v>0</v>
      </c>
      <c r="N54" s="21">
        <v>0</v>
      </c>
      <c r="O54" s="21">
        <v>607348.32999999996</v>
      </c>
      <c r="P54" s="14">
        <f t="shared" si="5"/>
        <v>700548.25</v>
      </c>
    </row>
    <row r="55" spans="3:16" ht="15.75" x14ac:dyDescent="0.25">
      <c r="C55" s="17" t="s">
        <v>63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4">
        <f t="shared" si="5"/>
        <v>0</v>
      </c>
    </row>
    <row r="56" spans="3:16" ht="15.75" x14ac:dyDescent="0.25">
      <c r="C56" s="17" t="s">
        <v>64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27">
        <v>0</v>
      </c>
      <c r="J56" s="27">
        <v>0</v>
      </c>
      <c r="K56" s="18">
        <v>0</v>
      </c>
      <c r="L56" s="21">
        <v>0</v>
      </c>
      <c r="M56" s="21">
        <f t="shared" si="9"/>
        <v>0</v>
      </c>
      <c r="N56" s="21">
        <v>0</v>
      </c>
      <c r="O56" s="21">
        <f t="shared" si="13"/>
        <v>0</v>
      </c>
      <c r="P56" s="14">
        <f t="shared" si="5"/>
        <v>0</v>
      </c>
    </row>
    <row r="57" spans="3:16" ht="15.75" x14ac:dyDescent="0.25">
      <c r="C57" s="17" t="s">
        <v>65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26">
        <v>0</v>
      </c>
      <c r="J57" s="27">
        <v>0</v>
      </c>
      <c r="K57" s="18">
        <v>0</v>
      </c>
      <c r="L57" s="21">
        <v>0</v>
      </c>
      <c r="M57" s="21">
        <v>0</v>
      </c>
      <c r="N57" s="21">
        <v>0</v>
      </c>
      <c r="O57" s="21">
        <f t="shared" si="13"/>
        <v>0</v>
      </c>
      <c r="P57" s="14">
        <f t="shared" si="5"/>
        <v>0</v>
      </c>
    </row>
    <row r="58" spans="3:16" ht="15.75" x14ac:dyDescent="0.25">
      <c r="C58" s="17" t="s">
        <v>66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26">
        <v>700040.9</v>
      </c>
      <c r="J58" s="27">
        <v>0</v>
      </c>
      <c r="K58" s="18">
        <v>0</v>
      </c>
      <c r="L58" s="21">
        <v>396716</v>
      </c>
      <c r="M58" s="21">
        <v>0</v>
      </c>
      <c r="N58" s="21">
        <v>0</v>
      </c>
      <c r="O58" s="21">
        <v>0</v>
      </c>
      <c r="P58" s="14">
        <f t="shared" si="5"/>
        <v>1096756.8999999999</v>
      </c>
    </row>
    <row r="59" spans="3:16" ht="15.75" x14ac:dyDescent="0.25">
      <c r="C59" s="17" t="s">
        <v>67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27">
        <v>0</v>
      </c>
      <c r="J59" s="27">
        <v>0</v>
      </c>
      <c r="K59" s="18">
        <v>0</v>
      </c>
      <c r="L59" s="21">
        <v>0</v>
      </c>
      <c r="M59" s="21">
        <v>0</v>
      </c>
      <c r="N59" s="21">
        <v>0</v>
      </c>
      <c r="O59" s="21">
        <v>0</v>
      </c>
      <c r="P59" s="14">
        <f t="shared" si="5"/>
        <v>0</v>
      </c>
    </row>
    <row r="60" spans="3:16" ht="15.75" x14ac:dyDescent="0.25">
      <c r="C60" s="17" t="s">
        <v>68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27">
        <v>0</v>
      </c>
      <c r="J60" s="27">
        <v>0</v>
      </c>
      <c r="K60" s="18">
        <v>0</v>
      </c>
      <c r="L60" s="21">
        <v>0</v>
      </c>
      <c r="M60" s="21">
        <v>0</v>
      </c>
      <c r="N60" s="21">
        <v>0</v>
      </c>
      <c r="O60" s="21">
        <v>0</v>
      </c>
      <c r="P60" s="14">
        <f t="shared" si="5"/>
        <v>0</v>
      </c>
    </row>
    <row r="61" spans="3:16" ht="15.75" x14ac:dyDescent="0.25">
      <c r="C61" s="17" t="s">
        <v>69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7">
        <v>0</v>
      </c>
      <c r="J61" s="27">
        <v>0</v>
      </c>
      <c r="K61" s="18">
        <v>0</v>
      </c>
      <c r="L61" s="21">
        <v>0</v>
      </c>
      <c r="M61" s="21">
        <v>0</v>
      </c>
      <c r="N61" s="21">
        <v>0</v>
      </c>
      <c r="O61" s="21">
        <v>0</v>
      </c>
      <c r="P61" s="14">
        <f t="shared" si="5"/>
        <v>0</v>
      </c>
    </row>
    <row r="62" spans="3:16" ht="15.75" x14ac:dyDescent="0.25">
      <c r="C62" s="17" t="s">
        <v>70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189979.17</v>
      </c>
      <c r="N62" s="28">
        <v>0</v>
      </c>
      <c r="O62" s="28">
        <v>0</v>
      </c>
      <c r="P62" s="14">
        <f t="shared" si="5"/>
        <v>189979.17</v>
      </c>
    </row>
    <row r="63" spans="3:16" ht="15.75" x14ac:dyDescent="0.25">
      <c r="C63" s="15" t="s">
        <v>71</v>
      </c>
      <c r="D63" s="14">
        <f>D64+D65+D66+D67</f>
        <v>0</v>
      </c>
      <c r="E63" s="14">
        <f t="shared" ref="E63:L63" si="16">E64+E65+E66+E67</f>
        <v>0</v>
      </c>
      <c r="F63" s="14">
        <f t="shared" si="16"/>
        <v>0</v>
      </c>
      <c r="G63" s="14">
        <f t="shared" si="16"/>
        <v>0</v>
      </c>
      <c r="H63" s="14">
        <f t="shared" si="16"/>
        <v>0</v>
      </c>
      <c r="I63" s="14">
        <f t="shared" si="16"/>
        <v>0</v>
      </c>
      <c r="J63" s="14">
        <f t="shared" si="16"/>
        <v>270539.3</v>
      </c>
      <c r="K63" s="14">
        <f t="shared" si="16"/>
        <v>45282.8</v>
      </c>
      <c r="L63" s="14">
        <f t="shared" si="16"/>
        <v>2625926.94</v>
      </c>
      <c r="M63" s="14">
        <f>SUM(M64:M67)</f>
        <v>786921.25</v>
      </c>
      <c r="N63" s="14">
        <v>-786921.25</v>
      </c>
      <c r="O63" s="14">
        <v>4966457.5999999996</v>
      </c>
      <c r="P63" s="14">
        <f t="shared" si="5"/>
        <v>7908206.6399999997</v>
      </c>
    </row>
    <row r="64" spans="3:16" ht="15.75" x14ac:dyDescent="0.25">
      <c r="C64" s="17" t="s">
        <v>72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27">
        <v>0</v>
      </c>
      <c r="J64" s="18">
        <v>270539.3</v>
      </c>
      <c r="K64" s="27">
        <v>45282.8</v>
      </c>
      <c r="L64" s="21">
        <v>2625926.94</v>
      </c>
      <c r="M64" s="21">
        <v>786921.25</v>
      </c>
      <c r="N64" s="21">
        <v>-786921.25</v>
      </c>
      <c r="O64" s="21">
        <v>4966457.5999999996</v>
      </c>
      <c r="P64" s="14">
        <f t="shared" si="5"/>
        <v>7908206.6399999997</v>
      </c>
    </row>
    <row r="65" spans="3:16" ht="15.75" x14ac:dyDescent="0.25">
      <c r="C65" s="17" t="s">
        <v>73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27">
        <v>0</v>
      </c>
      <c r="J65" s="27">
        <v>0</v>
      </c>
      <c r="K65" s="27">
        <v>0</v>
      </c>
      <c r="L65" s="21">
        <v>0</v>
      </c>
      <c r="M65" s="21">
        <v>0</v>
      </c>
      <c r="N65" s="21">
        <v>0</v>
      </c>
      <c r="O65" s="21">
        <v>0</v>
      </c>
      <c r="P65" s="14">
        <f t="shared" si="5"/>
        <v>0</v>
      </c>
    </row>
    <row r="66" spans="3:16" ht="15.75" x14ac:dyDescent="0.25">
      <c r="C66" s="17" t="s">
        <v>74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27">
        <v>0</v>
      </c>
      <c r="J66" s="27">
        <v>0</v>
      </c>
      <c r="K66" s="27">
        <v>0</v>
      </c>
      <c r="L66" s="21">
        <v>0</v>
      </c>
      <c r="M66" s="21">
        <v>0</v>
      </c>
      <c r="N66" s="21">
        <v>0</v>
      </c>
      <c r="O66" s="21">
        <v>0</v>
      </c>
      <c r="P66" s="14">
        <f t="shared" si="5"/>
        <v>0</v>
      </c>
    </row>
    <row r="67" spans="3:16" ht="15.75" x14ac:dyDescent="0.25">
      <c r="C67" s="17" t="s">
        <v>75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27">
        <v>0</v>
      </c>
      <c r="J67" s="27">
        <v>0</v>
      </c>
      <c r="K67" s="27">
        <v>0</v>
      </c>
      <c r="L67" s="21">
        <v>0</v>
      </c>
      <c r="M67" s="21">
        <v>0</v>
      </c>
      <c r="N67" s="21">
        <v>0</v>
      </c>
      <c r="O67" s="21">
        <v>0</v>
      </c>
      <c r="P67" s="14">
        <f t="shared" si="5"/>
        <v>0</v>
      </c>
    </row>
    <row r="68" spans="3:16" ht="15.75" x14ac:dyDescent="0.25">
      <c r="C68" s="15" t="s">
        <v>76</v>
      </c>
      <c r="D68" s="24">
        <f>SUM(D69:D70)</f>
        <v>0</v>
      </c>
      <c r="E68" s="24">
        <f t="shared" ref="E68:K68" si="17">SUM(E69:E70)</f>
        <v>0</v>
      </c>
      <c r="F68" s="24">
        <f t="shared" si="17"/>
        <v>0</v>
      </c>
      <c r="G68" s="24">
        <f t="shared" si="17"/>
        <v>0</v>
      </c>
      <c r="H68" s="24">
        <f t="shared" si="17"/>
        <v>0</v>
      </c>
      <c r="I68" s="24">
        <f t="shared" si="17"/>
        <v>0</v>
      </c>
      <c r="J68" s="24">
        <f t="shared" si="17"/>
        <v>0</v>
      </c>
      <c r="K68" s="24">
        <f t="shared" si="17"/>
        <v>0</v>
      </c>
      <c r="L68" s="14">
        <v>0</v>
      </c>
      <c r="M68" s="14">
        <v>0</v>
      </c>
      <c r="N68" s="14">
        <v>0</v>
      </c>
      <c r="O68" s="21">
        <v>0</v>
      </c>
      <c r="P68" s="14">
        <f t="shared" si="5"/>
        <v>0</v>
      </c>
    </row>
    <row r="69" spans="3:16" ht="15.75" x14ac:dyDescent="0.25">
      <c r="C69" s="17" t="s">
        <v>77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27">
        <v>0</v>
      </c>
      <c r="J69" s="27">
        <v>0</v>
      </c>
      <c r="K69" s="27">
        <v>0</v>
      </c>
      <c r="L69" s="21">
        <v>0</v>
      </c>
      <c r="M69" s="21">
        <v>0</v>
      </c>
      <c r="N69" s="21">
        <v>0</v>
      </c>
      <c r="O69" s="21">
        <v>0</v>
      </c>
      <c r="P69" s="14">
        <f t="shared" si="5"/>
        <v>0</v>
      </c>
    </row>
    <row r="70" spans="3:16" ht="15.75" x14ac:dyDescent="0.25">
      <c r="C70" s="17" t="s">
        <v>78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16">
        <v>0</v>
      </c>
    </row>
    <row r="71" spans="3:16" ht="15.75" x14ac:dyDescent="0.25">
      <c r="C71" s="15" t="s">
        <v>79</v>
      </c>
      <c r="D71" s="24">
        <f>SUM(D72:D74)</f>
        <v>0</v>
      </c>
      <c r="E71" s="24">
        <f t="shared" ref="E71:K71" si="18">SUM(E72:E74)</f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14">
        <v>0</v>
      </c>
      <c r="M71" s="14">
        <v>0</v>
      </c>
      <c r="N71" s="14">
        <v>0</v>
      </c>
      <c r="O71" s="21">
        <v>0</v>
      </c>
      <c r="P71" s="14">
        <f t="shared" si="5"/>
        <v>0</v>
      </c>
    </row>
    <row r="72" spans="3:16" ht="15.75" x14ac:dyDescent="0.25">
      <c r="C72" s="17" t="s">
        <v>80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27">
        <v>0</v>
      </c>
      <c r="J72" s="27">
        <v>0</v>
      </c>
      <c r="K72" s="27">
        <v>0</v>
      </c>
      <c r="L72" s="21">
        <v>0</v>
      </c>
      <c r="M72" s="21">
        <v>0</v>
      </c>
      <c r="N72" s="21">
        <v>0</v>
      </c>
      <c r="O72" s="21">
        <v>0</v>
      </c>
      <c r="P72" s="14">
        <f t="shared" si="5"/>
        <v>0</v>
      </c>
    </row>
    <row r="73" spans="3:16" ht="15.75" x14ac:dyDescent="0.25">
      <c r="C73" s="17" t="s">
        <v>81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14">
        <f t="shared" si="5"/>
        <v>0</v>
      </c>
    </row>
    <row r="74" spans="3:16" ht="15.75" x14ac:dyDescent="0.25">
      <c r="C74" s="17" t="s">
        <v>82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14">
        <f t="shared" si="5"/>
        <v>0</v>
      </c>
    </row>
    <row r="75" spans="3:16" ht="15.75" x14ac:dyDescent="0.25">
      <c r="C75" s="13" t="s">
        <v>83</v>
      </c>
      <c r="D75" s="24">
        <f>D76+D79+D82</f>
        <v>0</v>
      </c>
      <c r="E75" s="24">
        <f t="shared" ref="E75:K75" si="19">E76+E79+E82</f>
        <v>0</v>
      </c>
      <c r="F75" s="24">
        <f t="shared" si="19"/>
        <v>0</v>
      </c>
      <c r="G75" s="24">
        <f t="shared" si="19"/>
        <v>0</v>
      </c>
      <c r="H75" s="24">
        <f t="shared" si="19"/>
        <v>0</v>
      </c>
      <c r="I75" s="24">
        <f t="shared" si="19"/>
        <v>0</v>
      </c>
      <c r="J75" s="24">
        <f t="shared" si="19"/>
        <v>0</v>
      </c>
      <c r="K75" s="24">
        <f t="shared" si="19"/>
        <v>0</v>
      </c>
      <c r="L75" s="14">
        <v>0</v>
      </c>
      <c r="M75" s="14">
        <v>0</v>
      </c>
      <c r="N75" s="14">
        <v>0</v>
      </c>
      <c r="O75" s="21">
        <v>0</v>
      </c>
      <c r="P75" s="14">
        <f t="shared" ref="P75:P81" si="20">D75+E75+F75+G75+H75+I75+J75+K75+L75+M75+N75+O75</f>
        <v>0</v>
      </c>
    </row>
    <row r="76" spans="3:16" ht="15.75" x14ac:dyDescent="0.25">
      <c r="C76" s="15" t="s">
        <v>84</v>
      </c>
      <c r="D76" s="24">
        <f>SUM(D77:D78)</f>
        <v>0</v>
      </c>
      <c r="E76" s="24">
        <f t="shared" ref="E76:K76" si="21">SUM(E77:E78)</f>
        <v>0</v>
      </c>
      <c r="F76" s="24">
        <f t="shared" si="21"/>
        <v>0</v>
      </c>
      <c r="G76" s="24">
        <f t="shared" si="21"/>
        <v>0</v>
      </c>
      <c r="H76" s="24">
        <f t="shared" si="21"/>
        <v>0</v>
      </c>
      <c r="I76" s="24">
        <f t="shared" si="21"/>
        <v>0</v>
      </c>
      <c r="J76" s="24">
        <f t="shared" si="21"/>
        <v>0</v>
      </c>
      <c r="K76" s="24">
        <f t="shared" si="21"/>
        <v>0</v>
      </c>
      <c r="L76" s="14">
        <v>0</v>
      </c>
      <c r="M76" s="14">
        <v>0</v>
      </c>
      <c r="N76" s="14">
        <v>0</v>
      </c>
      <c r="O76" s="21">
        <v>0</v>
      </c>
      <c r="P76" s="14">
        <f t="shared" si="20"/>
        <v>0</v>
      </c>
    </row>
    <row r="77" spans="3:16" ht="15.75" x14ac:dyDescent="0.25">
      <c r="C77" s="17" t="s">
        <v>85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16">
        <v>0</v>
      </c>
    </row>
    <row r="78" spans="3:16" ht="15.75" x14ac:dyDescent="0.25">
      <c r="C78" s="17" t="s">
        <v>86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27">
        <v>0</v>
      </c>
      <c r="J78" s="27">
        <v>0</v>
      </c>
      <c r="K78" s="27">
        <v>0</v>
      </c>
      <c r="L78" s="21">
        <v>0</v>
      </c>
      <c r="M78" s="21">
        <v>0</v>
      </c>
      <c r="N78" s="21">
        <v>0</v>
      </c>
      <c r="O78" s="21">
        <v>0</v>
      </c>
      <c r="P78" s="14">
        <f t="shared" si="20"/>
        <v>0</v>
      </c>
    </row>
    <row r="79" spans="3:16" ht="15.75" x14ac:dyDescent="0.25">
      <c r="C79" s="15" t="s">
        <v>87</v>
      </c>
      <c r="D79" s="24">
        <f>SUM(D80:D81)</f>
        <v>0</v>
      </c>
      <c r="E79" s="24">
        <f t="shared" ref="E79:K79" si="22">SUM(E80:E81)</f>
        <v>0</v>
      </c>
      <c r="F79" s="24">
        <f t="shared" si="22"/>
        <v>0</v>
      </c>
      <c r="G79" s="24">
        <f t="shared" si="22"/>
        <v>0</v>
      </c>
      <c r="H79" s="24">
        <f t="shared" si="22"/>
        <v>0</v>
      </c>
      <c r="I79" s="24">
        <f t="shared" si="22"/>
        <v>0</v>
      </c>
      <c r="J79" s="24">
        <f t="shared" si="22"/>
        <v>0</v>
      </c>
      <c r="K79" s="24">
        <f t="shared" si="22"/>
        <v>0</v>
      </c>
      <c r="L79" s="14">
        <v>0</v>
      </c>
      <c r="M79" s="14">
        <v>0</v>
      </c>
      <c r="N79" s="14">
        <v>0</v>
      </c>
      <c r="O79" s="21">
        <v>0</v>
      </c>
      <c r="P79" s="14">
        <f t="shared" si="20"/>
        <v>0</v>
      </c>
    </row>
    <row r="80" spans="3:16" ht="15.75" x14ac:dyDescent="0.25">
      <c r="C80" s="17" t="s">
        <v>88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27">
        <v>0</v>
      </c>
      <c r="J80" s="27">
        <v>0</v>
      </c>
      <c r="K80" s="27">
        <v>0</v>
      </c>
      <c r="L80" s="21">
        <v>0</v>
      </c>
      <c r="M80" s="21">
        <v>0</v>
      </c>
      <c r="N80" s="21">
        <v>0</v>
      </c>
      <c r="O80" s="21">
        <v>0</v>
      </c>
      <c r="P80" s="14">
        <f t="shared" si="20"/>
        <v>0</v>
      </c>
    </row>
    <row r="81" spans="3:16" ht="15.75" x14ac:dyDescent="0.25">
      <c r="C81" s="17" t="s">
        <v>89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16">
        <v>0</v>
      </c>
    </row>
    <row r="82" spans="3:16" ht="15.75" x14ac:dyDescent="0.25">
      <c r="C82" s="15" t="s">
        <v>90</v>
      </c>
      <c r="D82" s="24">
        <f>SUM(D83)</f>
        <v>0</v>
      </c>
      <c r="E82" s="24">
        <f t="shared" ref="E82:K82" si="23">SUM(E83)</f>
        <v>0</v>
      </c>
      <c r="F82" s="24">
        <f t="shared" si="23"/>
        <v>0</v>
      </c>
      <c r="G82" s="24">
        <f t="shared" si="23"/>
        <v>0</v>
      </c>
      <c r="H82" s="24">
        <f t="shared" si="23"/>
        <v>0</v>
      </c>
      <c r="I82" s="24">
        <f t="shared" si="23"/>
        <v>0</v>
      </c>
      <c r="J82" s="24">
        <f t="shared" si="23"/>
        <v>0</v>
      </c>
      <c r="K82" s="24">
        <f t="shared" si="23"/>
        <v>0</v>
      </c>
      <c r="L82" s="14">
        <v>0</v>
      </c>
      <c r="M82" s="14">
        <v>0</v>
      </c>
      <c r="N82" s="14">
        <v>0</v>
      </c>
      <c r="O82" s="21">
        <v>0</v>
      </c>
      <c r="P82" s="14">
        <f t="shared" ref="P82:P83" si="24">D82+E82+F82+G82+H82+I82+J82+K82+L82+M82+N82+O82</f>
        <v>0</v>
      </c>
    </row>
    <row r="83" spans="3:16" ht="15.75" x14ac:dyDescent="0.25">
      <c r="C83" s="17" t="s">
        <v>91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27">
        <v>0</v>
      </c>
      <c r="J83" s="19">
        <v>0</v>
      </c>
      <c r="K83" s="27">
        <v>0</v>
      </c>
      <c r="L83" s="21">
        <v>0</v>
      </c>
      <c r="M83" s="21">
        <v>0</v>
      </c>
      <c r="N83" s="21">
        <v>0</v>
      </c>
      <c r="O83" s="21">
        <v>0</v>
      </c>
      <c r="P83" s="14">
        <f t="shared" si="24"/>
        <v>0</v>
      </c>
    </row>
    <row r="84" spans="3:16" ht="15.75" x14ac:dyDescent="0.25">
      <c r="C84" s="29" t="s">
        <v>92</v>
      </c>
      <c r="D84" s="30">
        <f>D75+D10</f>
        <v>196455</v>
      </c>
      <c r="E84" s="30">
        <f t="shared" ref="E84:M84" si="25">E75+E10</f>
        <v>16027627.859999999</v>
      </c>
      <c r="F84" s="30">
        <f t="shared" si="25"/>
        <v>8211832.8099999996</v>
      </c>
      <c r="G84" s="30">
        <f t="shared" si="25"/>
        <v>13370843.279999999</v>
      </c>
      <c r="H84" s="30">
        <f t="shared" si="25"/>
        <v>22976009.23</v>
      </c>
      <c r="I84" s="30">
        <f t="shared" si="25"/>
        <v>20104314.719999999</v>
      </c>
      <c r="J84" s="30">
        <f t="shared" si="25"/>
        <v>16044568.02</v>
      </c>
      <c r="K84" s="30">
        <f t="shared" si="25"/>
        <v>17075593.190000001</v>
      </c>
      <c r="L84" s="30">
        <f t="shared" si="25"/>
        <v>15876756.370000001</v>
      </c>
      <c r="M84" s="30">
        <f t="shared" si="25"/>
        <v>12514939.720000001</v>
      </c>
      <c r="N84" s="30">
        <v>20891775.390000001</v>
      </c>
      <c r="O84" s="30">
        <f>O75+O10</f>
        <v>40077748.280000001</v>
      </c>
      <c r="P84" s="30">
        <f>P10</f>
        <v>203368463.86999997</v>
      </c>
    </row>
    <row r="87" spans="3:16" x14ac:dyDescent="0.25">
      <c r="O87" s="31"/>
    </row>
  </sheetData>
  <mergeCells count="5">
    <mergeCell ref="C3:P3"/>
    <mergeCell ref="C4:P4"/>
    <mergeCell ref="C5:P5"/>
    <mergeCell ref="C6:P6"/>
    <mergeCell ref="C7:P7"/>
  </mergeCells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2022-01-12T16:24:00Z</dcterms:created>
  <dcterms:modified xsi:type="dcterms:W3CDTF">2022-01-12T16:24:33Z</dcterms:modified>
</cp:coreProperties>
</file>