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\Downloads\"/>
    </mc:Choice>
  </mc:AlternateContent>
  <xr:revisionPtr revIDLastSave="0" documentId="8_{71721F19-A2DD-4BBD-8BBB-3C90A225FEA2}" xr6:coauthVersionLast="47" xr6:coauthVersionMax="47" xr10:uidLastSave="{00000000-0000-0000-0000-000000000000}"/>
  <bookViews>
    <workbookView xWindow="-120" yWindow="-120" windowWidth="29040" windowHeight="15840" xr2:uid="{CA810BA8-3F7A-4D43-8F33-28AEC3BA8378}"/>
  </bookViews>
  <sheets>
    <sheet name="P2 Presupuesto Aprobado-Ejec " sheetId="1" r:id="rId1"/>
  </sheets>
  <definedNames>
    <definedName name="_xlnm.Print_Area" localSheetId="0">'P2 Presupuesto Aprobado-Ejec '!$A$1:$P$82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 s="1"/>
  <c r="C9" i="1"/>
  <c r="D9" i="1"/>
  <c r="E9" i="1"/>
  <c r="F9" i="1"/>
  <c r="G9" i="1"/>
  <c r="H9" i="1"/>
  <c r="I9" i="1"/>
  <c r="J9" i="1"/>
  <c r="K9" i="1"/>
  <c r="L9" i="1"/>
  <c r="M9" i="1"/>
  <c r="N9" i="1"/>
  <c r="O9" i="1"/>
  <c r="P10" i="1"/>
  <c r="P9" i="1" s="1"/>
  <c r="P11" i="1"/>
  <c r="P12" i="1"/>
  <c r="P13" i="1"/>
  <c r="P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6" i="1"/>
  <c r="P15" i="1" s="1"/>
  <c r="P17" i="1"/>
  <c r="P18" i="1"/>
  <c r="P19" i="1"/>
  <c r="P20" i="1"/>
  <c r="P21" i="1"/>
  <c r="P22" i="1"/>
  <c r="P23" i="1"/>
  <c r="P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6" i="1"/>
  <c r="P25" i="1" s="1"/>
  <c r="P27" i="1"/>
  <c r="P28" i="1"/>
  <c r="P29" i="1"/>
  <c r="P30" i="1"/>
  <c r="P31" i="1"/>
  <c r="P32" i="1"/>
  <c r="P33" i="1"/>
  <c r="P34" i="1"/>
  <c r="D35" i="1"/>
  <c r="E35" i="1"/>
  <c r="F35" i="1"/>
  <c r="G35" i="1"/>
  <c r="H35" i="1"/>
  <c r="I35" i="1"/>
  <c r="J35" i="1"/>
  <c r="K35" i="1"/>
  <c r="L35" i="1"/>
  <c r="M35" i="1"/>
  <c r="N35" i="1"/>
  <c r="O35" i="1"/>
  <c r="P36" i="1"/>
  <c r="P37" i="1"/>
  <c r="P38" i="1"/>
  <c r="P39" i="1"/>
  <c r="P35" i="1" s="1"/>
  <c r="P40" i="1"/>
  <c r="P41" i="1"/>
  <c r="P42" i="1"/>
  <c r="P43" i="1"/>
  <c r="D44" i="1"/>
  <c r="E44" i="1"/>
  <c r="F44" i="1"/>
  <c r="G44" i="1"/>
  <c r="H44" i="1"/>
  <c r="I44" i="1"/>
  <c r="J44" i="1"/>
  <c r="K44" i="1"/>
  <c r="L44" i="1"/>
  <c r="M44" i="1"/>
  <c r="N44" i="1"/>
  <c r="O44" i="1"/>
  <c r="P45" i="1"/>
  <c r="P46" i="1"/>
  <c r="P47" i="1"/>
  <c r="P44" i="1" s="1"/>
  <c r="P48" i="1"/>
  <c r="P49" i="1"/>
  <c r="P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2" i="1"/>
  <c r="P51" i="1" s="1"/>
  <c r="P53" i="1"/>
  <c r="P54" i="1"/>
  <c r="P55" i="1"/>
  <c r="P56" i="1"/>
  <c r="P57" i="1"/>
  <c r="P58" i="1"/>
  <c r="P59" i="1"/>
  <c r="P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2" i="1"/>
  <c r="P61" i="1" s="1"/>
  <c r="P63" i="1"/>
  <c r="P64" i="1"/>
  <c r="P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P67" i="1"/>
  <c r="P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70" i="1"/>
  <c r="P69" i="1" s="1"/>
  <c r="P71" i="1"/>
  <c r="P72" i="1"/>
  <c r="B74" i="1"/>
  <c r="B73" i="1" s="1"/>
  <c r="B82" i="1" s="1"/>
  <c r="C74" i="1"/>
  <c r="C73" i="1" s="1"/>
  <c r="D74" i="1"/>
  <c r="E74" i="1"/>
  <c r="E73" i="1" s="1"/>
  <c r="E8" i="1" s="1"/>
  <c r="E82" i="1" s="1"/>
  <c r="F74" i="1"/>
  <c r="F73" i="1" s="1"/>
  <c r="G74" i="1"/>
  <c r="G73" i="1" s="1"/>
  <c r="H74" i="1"/>
  <c r="I74" i="1"/>
  <c r="I73" i="1" s="1"/>
  <c r="I8" i="1" s="1"/>
  <c r="I82" i="1" s="1"/>
  <c r="J74" i="1"/>
  <c r="J73" i="1" s="1"/>
  <c r="K74" i="1"/>
  <c r="K73" i="1" s="1"/>
  <c r="L74" i="1"/>
  <c r="M74" i="1"/>
  <c r="M73" i="1" s="1"/>
  <c r="M8" i="1" s="1"/>
  <c r="M82" i="1" s="1"/>
  <c r="N74" i="1"/>
  <c r="N73" i="1" s="1"/>
  <c r="O74" i="1"/>
  <c r="O73" i="1" s="1"/>
  <c r="P75" i="1"/>
  <c r="P74" i="1" s="1"/>
  <c r="P73" i="1" s="1"/>
  <c r="P76" i="1"/>
  <c r="B77" i="1"/>
  <c r="C77" i="1"/>
  <c r="D77" i="1"/>
  <c r="D73" i="1" s="1"/>
  <c r="E77" i="1"/>
  <c r="F77" i="1"/>
  <c r="G77" i="1"/>
  <c r="H77" i="1"/>
  <c r="H73" i="1" s="1"/>
  <c r="I77" i="1"/>
  <c r="J77" i="1"/>
  <c r="K77" i="1"/>
  <c r="L77" i="1"/>
  <c r="L73" i="1" s="1"/>
  <c r="M77" i="1"/>
  <c r="N77" i="1"/>
  <c r="O77" i="1"/>
  <c r="P77" i="1"/>
  <c r="P78" i="1"/>
  <c r="P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P81" i="1"/>
  <c r="N8" i="1" l="1"/>
  <c r="N82" i="1" s="1"/>
  <c r="J8" i="1"/>
  <c r="J82" i="1" s="1"/>
  <c r="F8" i="1"/>
  <c r="F82" i="1" s="1"/>
  <c r="L8" i="1"/>
  <c r="L82" i="1" s="1"/>
  <c r="H8" i="1"/>
  <c r="H82" i="1" s="1"/>
  <c r="D8" i="1"/>
  <c r="O8" i="1"/>
  <c r="O82" i="1" s="1"/>
  <c r="K8" i="1"/>
  <c r="K82" i="1" s="1"/>
  <c r="G8" i="1"/>
  <c r="G82" i="1" s="1"/>
  <c r="C8" i="1"/>
  <c r="C82" i="1" s="1"/>
  <c r="D82" i="1" l="1"/>
  <c r="P8" i="1"/>
  <c r="P82" i="1" s="1"/>
</calcChain>
</file>

<file path=xl/sharedStrings.xml><?xml version="1.0" encoding="utf-8"?>
<sst xmlns="http://schemas.openxmlformats.org/spreadsheetml/2006/main" count="96" uniqueCount="96">
  <si>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</si>
  <si>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</si>
  <si>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</si>
  <si>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</si>
  <si>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</si>
  <si>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</si>
  <si>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</si>
  <si>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</si>
  <si>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</si>
  <si>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</si>
  <si>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</si>
  <si>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</si>
  <si>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</si>
  <si>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</si>
  <si>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</si>
  <si>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</si>
  <si>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</si>
  <si>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</si>
  <si>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</si>
  <si>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</si>
  <si>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</si>
  <si>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</si>
  <si>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</si>
  <si>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</si>
  <si>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</si>
  <si>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</si>
  <si>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</si>
  <si>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</si>
  <si>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</si>
  <si>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</si>
  <si>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</si>
  <si>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</si>
  <si>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</si>
  <si>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</si>
  <si>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</si>
  <si>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</si>
  <si>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</si>
  <si>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</si>
  <si>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</si>
  <si>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</si>
  <si>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</si>
  <si>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</si>
  <si>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</si>
  <si>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</si>
  <si>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</si>
  <si>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</si>
  <si>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</si>
  <si>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</si>
  <si>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</si>
  <si>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</si>
  <si>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</si>
  <si>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</si>
  <si>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</si>
  <si>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</si>
  <si>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</si>
  <si>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</si>
  <si>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</si>
  <si>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</si>
  <si>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</si>
  <si>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</si>
  <si>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</si>
  <si>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</si>
  <si>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</si>
  <si>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</si>
  <si>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</si>
  <si>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</si>
  <si>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</si>
  <si>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</si>
  <si>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</si>
  <si>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</si>
  <si>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</si>
  <si>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</si>
  <si>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</si>
  <si>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</si>
  <si>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</si>
  <si>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</si>
  <si>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</si>
  <si>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</si>
  <si>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</si>
  <si>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</si>
  <si>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</si>
  <si>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</si>
  <si>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</si>
  <si>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</si>
  <si>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</si>
  <si>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</si>
  <si>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</si>
  <si>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</si>
  <si>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</si>
  <si>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</si>
  <si>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</si>
  <si>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</si>
  <si>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</si>
  <si>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</si>
  <si>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INDUSTRIA NACIONAL DE LA AGUJA</t>
  </si>
  <si>
    <t>Ministerio de Industria, Comercio Y Mypimes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</si>
</sst>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/>
    <xf numFmtId="4" fontId="5" fillId="2" borderId="2" xfId="0" applyNumberFormat="1" applyFont="1" applyFill="1" applyBorder="1" applyAlignment="1">
      <alignment horizontal="right"/>
    </xf>
    <xf numFmtId="4" fontId="3" fillId="2" borderId="0" xfId="0" applyNumberFormat="1" applyFont="1" applyFill="1"/>
    <xf numFmtId="0" fontId="6" fillId="2" borderId="2" xfId="0" applyFont="1" applyFill="1" applyBorder="1" applyAlignment="1">
      <alignment vertical="center"/>
    </xf>
    <xf numFmtId="4" fontId="5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0" fontId="7" fillId="0" borderId="2" xfId="0" applyFont="1" applyBorder="1" applyAlignment="1">
      <alignment horizontal="left" indent="2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/>
    <xf numFmtId="0" fontId="5" fillId="0" borderId="2" xfId="0" applyFont="1" applyBorder="1" applyAlignment="1">
      <alignment horizontal="left" indent="1"/>
    </xf>
    <xf numFmtId="4" fontId="7" fillId="0" borderId="2" xfId="0" applyNumberFormat="1" applyFont="1" applyBorder="1"/>
    <xf numFmtId="0" fontId="5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0" fontId="3" fillId="0" borderId="0" xfId="0" applyFont="1"/>
    <xf numFmtId="4" fontId="9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0" fontId="0" fillId="0" borderId="3" xfId="0" applyBorder="1"/>
    <xf numFmtId="4" fontId="0" fillId="0" borderId="0" xfId="0" applyNumberFormat="1"/>
    <xf numFmtId="4" fontId="3" fillId="0" borderId="0" xfId="0" applyNumberFormat="1" applyFo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10" fillId="2" borderId="6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 wrapText="1" readingOrder="1"/>
    </xf>
    <xf numFmtId="0" fontId="11" fillId="0" borderId="1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C879AE-1E18-43D1-8AF8-72EA4EC2FCAC}"/>
            </a:ext>
          </a:extLst>
        </xdr:cNvPr>
        <xdr:cNvSpPr txBox="1"/>
      </xdr:nvSpPr>
      <xdr:spPr>
        <a:xfrm>
          <a:off x="10534651" y="152400"/>
          <a:ext cx="15049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6021459-EB1B-40D4-BADD-C9811F6EFAA3}"/>
            </a:ext>
          </a:extLst>
        </xdr:cNvPr>
        <xdr:cNvSpPr txBox="1"/>
      </xdr:nvSpPr>
      <xdr:spPr>
        <a:xfrm>
          <a:off x="9525" y="152400"/>
          <a:ext cx="752474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2663243" cy="920115"/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365251C8-8AAD-4F48-B2E9-40793FFD9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2D19D38A-2ECA-442F-A700-B067B573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74631" y="99060"/>
          <a:ext cx="1661159" cy="50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02BE-02B6-475D-B0AC-9537DB14CD3E}">
  <dimension ref="A1:Q83"/>
  <sheetViews>
    <sheetView showGridLines="0" tabSelected="1" view="pageBreakPreview" topLeftCell="B1" zoomScaleSheetLayoutView="100" workbookViewId="0">
      <selection activeCell="K11" sqref="K11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40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21" customHeight="1" x14ac:dyDescent="0.25">
      <c r="A2" s="38" t="s">
        <v>94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ht="15.75" x14ac:dyDescent="0.25">
      <c r="A3" s="36">
        <v>2025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15.75" customHeight="1" x14ac:dyDescent="0.25">
      <c r="A4" s="34" t="s">
        <v>93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5.75" customHeight="1" x14ac:dyDescent="0.25">
      <c r="A5" s="33" t="s">
        <v>92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7" ht="25.5" customHeight="1" x14ac:dyDescent="0.25">
      <c r="A6" s="32" t="s">
        <v>91</v>
      </c>
      <c r="B6" s="31" t="s">
        <v>90</v>
      </c>
      <c r="C6" s="30" t="s">
        <v>89</v>
      </c>
      <c r="D6" s="29" t="s">
        <v>88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7"/>
    </row>
    <row r="7" spans="1:17" x14ac:dyDescent="0.25">
      <c r="A7" s="26"/>
      <c r="B7" s="25"/>
      <c r="C7" s="24"/>
      <c r="D7" s="22" t="s">
        <v>87</v>
      </c>
      <c r="E7" s="22" t="s">
        <v>86</v>
      </c>
      <c r="F7" s="22" t="s">
        <v>85</v>
      </c>
      <c r="G7" s="22" t="s">
        <v>84</v>
      </c>
      <c r="H7" s="23" t="s">
        <v>83</v>
      </c>
      <c r="I7" s="22" t="s">
        <v>82</v>
      </c>
      <c r="J7" s="23" t="s">
        <v>81</v>
      </c>
      <c r="K7" s="22" t="s">
        <v>80</v>
      </c>
      <c r="L7" s="22" t="s">
        <v>79</v>
      </c>
      <c r="M7" s="22" t="s">
        <v>78</v>
      </c>
      <c r="N7" s="22" t="s">
        <v>77</v>
      </c>
      <c r="O7" s="23" t="s">
        <v>76</v>
      </c>
      <c r="P7" s="22" t="s">
        <v>75</v>
      </c>
    </row>
    <row r="8" spans="1:17" x14ac:dyDescent="0.25">
      <c r="A8" s="14" t="s">
        <v>74</v>
      </c>
      <c r="B8" s="21">
        <f>B9+B15+B25+B35+B44+B51+B61</f>
        <v>224970555</v>
      </c>
      <c r="C8" s="18">
        <f>+C9+C15+C25+C35+C44+C51+C61+C66+C69+C73</f>
        <v>0</v>
      </c>
      <c r="D8" s="5">
        <f>+D9+D15+D25+D35+D44+D51+D61+D66+D69+D73</f>
        <v>9212167.1900000013</v>
      </c>
      <c r="E8" s="5">
        <f>+E9+E15+E25+E35+E44+E51+E61+E66+E69+E73</f>
        <v>11577185.600000001</v>
      </c>
      <c r="F8" s="5">
        <f>+F9+F15+F25+F35+F44+F51+F61+F66+F69+F73</f>
        <v>35160089.539999999</v>
      </c>
      <c r="G8" s="5">
        <f>+G9+G15+G25+G35+G35+G44+G51+G61+G66+G69+G73</f>
        <v>23359912.699999999</v>
      </c>
      <c r="H8" s="5">
        <f>+H9+H15+H25+H35+H44+H44+H51+H61+H66+H69+H73</f>
        <v>20784887.880000003</v>
      </c>
      <c r="I8" s="5">
        <f>+I9+I15+I25+I35+I44+I51+I61+I66+I69+I73</f>
        <v>0</v>
      </c>
      <c r="J8" s="5">
        <f>+J9+J15+J25+J35+J44+J51+J61+J66+J69+J73</f>
        <v>0</v>
      </c>
      <c r="K8" s="5">
        <f>+K9+K15+K25+K35+K44+K51+K61+K66+K69+K73</f>
        <v>0</v>
      </c>
      <c r="L8" s="5">
        <f>+L9+L15+L25+L35+L44+L51+L61+L66+L69+L73</f>
        <v>0</v>
      </c>
      <c r="M8" s="5">
        <f>+M9+M15+M25+M35+M44+M51+M61+M66+M69+M73</f>
        <v>0</v>
      </c>
      <c r="N8" s="5">
        <f>+N9+N15+N25+N35+N44+N51+N61+N66+N69+N73</f>
        <v>0</v>
      </c>
      <c r="O8" s="5">
        <f>+O9+O15+O25+O35+O44+O51+O61+O66+O69+O73</f>
        <v>0</v>
      </c>
      <c r="P8" s="5">
        <f>D8+E8+F8+G8+H8+I8+J8+K8+L8+M8+N8+O8</f>
        <v>100094242.91</v>
      </c>
    </row>
    <row r="9" spans="1:17" x14ac:dyDescent="0.25">
      <c r="A9" s="12" t="s">
        <v>73</v>
      </c>
      <c r="B9" s="11">
        <f>B10+B11+B12+B13+B14</f>
        <v>126415200</v>
      </c>
      <c r="C9" s="18">
        <f>+C10+C11+C12+C13+C14</f>
        <v>0</v>
      </c>
      <c r="D9" s="18">
        <f>+D10+D11+D12+D13+D14</f>
        <v>8099064.1900000004</v>
      </c>
      <c r="E9" s="18">
        <f>+E10+E11+E12+E13+E14</f>
        <v>8099064.1900000004</v>
      </c>
      <c r="F9" s="18">
        <f>+F10+F11+F12+F13+F14</f>
        <v>8058606.6899999995</v>
      </c>
      <c r="G9" s="18">
        <f>+G10+G11+G12+G13+G14</f>
        <v>8619724.4199999999</v>
      </c>
      <c r="H9" s="18">
        <f>+H10+H11+H12+H13+H14</f>
        <v>14306311.450000001</v>
      </c>
      <c r="I9" s="18">
        <f>+I10+I11+I12+I13+I14</f>
        <v>0</v>
      </c>
      <c r="J9" s="18">
        <f>+J10+J11+J12+J13+J14</f>
        <v>0</v>
      </c>
      <c r="K9" s="18">
        <f>+K10+K11+K12+K13+K14</f>
        <v>0</v>
      </c>
      <c r="L9" s="18">
        <f>+L10+L11+L12+L13+L14</f>
        <v>0</v>
      </c>
      <c r="M9" s="18">
        <f>+M10+M11+M12+M13+M14</f>
        <v>0</v>
      </c>
      <c r="N9" s="18">
        <f>+N10+N11+N12+N13+N14</f>
        <v>0</v>
      </c>
      <c r="O9" s="18">
        <f>+O10+O11+O12+O13+O14</f>
        <v>0</v>
      </c>
      <c r="P9" s="18">
        <f>+P10+P11+P12+P13+P14</f>
        <v>47182770.939999998</v>
      </c>
    </row>
    <row r="10" spans="1:17" x14ac:dyDescent="0.25">
      <c r="A10" s="9" t="s">
        <v>72</v>
      </c>
      <c r="B10" s="8">
        <v>97014000</v>
      </c>
      <c r="C10" s="8">
        <v>0</v>
      </c>
      <c r="D10" s="7">
        <v>6834190.0800000001</v>
      </c>
      <c r="E10" s="7">
        <v>6834190.0800000001</v>
      </c>
      <c r="F10" s="7">
        <v>6797874.3799999999</v>
      </c>
      <c r="G10" s="7">
        <v>7352850.2800000003</v>
      </c>
      <c r="H10" s="7">
        <v>6778190.0800000001</v>
      </c>
      <c r="I10" s="7">
        <v>0</v>
      </c>
      <c r="J10" s="7">
        <v>0</v>
      </c>
      <c r="K10" s="15">
        <v>0</v>
      </c>
      <c r="L10" s="6">
        <v>0</v>
      </c>
      <c r="M10" s="6">
        <v>0</v>
      </c>
      <c r="N10" s="7">
        <v>0</v>
      </c>
      <c r="O10" s="6">
        <v>0</v>
      </c>
      <c r="P10" s="5">
        <f>SUM(D10:O10)</f>
        <v>34597294.899999999</v>
      </c>
      <c r="Q10" s="20"/>
    </row>
    <row r="11" spans="1:17" x14ac:dyDescent="0.25">
      <c r="A11" s="9" t="s">
        <v>71</v>
      </c>
      <c r="B11" s="8">
        <v>16386200</v>
      </c>
      <c r="C11" s="8">
        <v>0</v>
      </c>
      <c r="D11" s="7">
        <v>223500</v>
      </c>
      <c r="E11" s="7">
        <v>223500</v>
      </c>
      <c r="F11" s="7">
        <v>223500</v>
      </c>
      <c r="G11" s="7">
        <v>223500</v>
      </c>
      <c r="H11" s="7">
        <v>6492570.6299999999</v>
      </c>
      <c r="I11" s="7">
        <v>0</v>
      </c>
      <c r="J11" s="7">
        <v>0</v>
      </c>
      <c r="K11" s="15">
        <v>0</v>
      </c>
      <c r="L11" s="6">
        <v>0</v>
      </c>
      <c r="M11" s="6">
        <v>0</v>
      </c>
      <c r="N11" s="7">
        <v>0</v>
      </c>
      <c r="O11" s="6">
        <v>0</v>
      </c>
      <c r="P11" s="5">
        <f>SUM(D11:O11)</f>
        <v>7386570.6299999999</v>
      </c>
    </row>
    <row r="12" spans="1:17" x14ac:dyDescent="0.25">
      <c r="A12" s="9" t="s">
        <v>70</v>
      </c>
      <c r="B12" s="8">
        <v>420000</v>
      </c>
      <c r="C12" s="8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5">
        <f>SUM(D12:O12)</f>
        <v>0</v>
      </c>
      <c r="Q12" s="19"/>
    </row>
    <row r="13" spans="1:17" x14ac:dyDescent="0.25">
      <c r="A13" s="9" t="s">
        <v>69</v>
      </c>
      <c r="B13" s="8">
        <v>0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15">
        <v>0</v>
      </c>
      <c r="L13" s="6">
        <v>0</v>
      </c>
      <c r="M13" s="6">
        <v>0</v>
      </c>
      <c r="N13" s="7">
        <v>0</v>
      </c>
      <c r="O13" s="6">
        <v>0</v>
      </c>
      <c r="P13" s="5">
        <f>SUM(D13:O13)</f>
        <v>0</v>
      </c>
    </row>
    <row r="14" spans="1:17" x14ac:dyDescent="0.25">
      <c r="A14" s="9" t="s">
        <v>68</v>
      </c>
      <c r="B14" s="8">
        <v>12595000</v>
      </c>
      <c r="C14" s="8">
        <v>0</v>
      </c>
      <c r="D14" s="7">
        <v>1041374.11</v>
      </c>
      <c r="E14" s="7">
        <v>1041374.11</v>
      </c>
      <c r="F14" s="7">
        <v>1037232.31</v>
      </c>
      <c r="G14" s="7">
        <v>1043374.14</v>
      </c>
      <c r="H14" s="7">
        <v>1035550.74</v>
      </c>
      <c r="I14" s="7">
        <v>0</v>
      </c>
      <c r="J14" s="7">
        <v>0</v>
      </c>
      <c r="K14" s="15">
        <v>0</v>
      </c>
      <c r="L14" s="6">
        <v>0</v>
      </c>
      <c r="M14" s="6">
        <v>0</v>
      </c>
      <c r="N14" s="7">
        <v>0</v>
      </c>
      <c r="O14" s="6">
        <v>0</v>
      </c>
      <c r="P14" s="5">
        <f>SUM(D14:O14)</f>
        <v>5198905.41</v>
      </c>
    </row>
    <row r="15" spans="1:17" x14ac:dyDescent="0.25">
      <c r="A15" s="12" t="s">
        <v>67</v>
      </c>
      <c r="B15" s="11">
        <f>B16+B17+B18+B19+B21+B20+B22+B23+B24</f>
        <v>42471300</v>
      </c>
      <c r="C15" s="11">
        <f>C16+C17+C18+C19+C21+C20+C22+C23+C24</f>
        <v>0</v>
      </c>
      <c r="D15" s="18">
        <f>+D16+D17+D18+D19+D20+D21+D22+D23+D24</f>
        <v>1113103</v>
      </c>
      <c r="E15" s="18">
        <f>+E16+E17+E18+E19+E20+E21+E22+E23+E24</f>
        <v>1231465.71</v>
      </c>
      <c r="F15" s="18">
        <f>+F16+F17+F18+F19+F20+F21+F22+F23+F24</f>
        <v>4009459.36</v>
      </c>
      <c r="G15" s="18">
        <f>+G16+G17+G18+G19+G20+G21+G22+G23+G24</f>
        <v>3681098.17</v>
      </c>
      <c r="H15" s="18">
        <f>+H16+H17+H18+H19+H20+H21+H22+H23+H24</f>
        <v>3012470.8899999997</v>
      </c>
      <c r="I15" s="18">
        <f>+I16+I17+I18+I19+I20+I21+I22+I23+I24</f>
        <v>0</v>
      </c>
      <c r="J15" s="18">
        <f>+J16+J17+J18+J19+J20+J21+J22+J23+J24</f>
        <v>0</v>
      </c>
      <c r="K15" s="18">
        <f>+K16+K17+K18+K19+K20+K21+K22+K23+K24</f>
        <v>0</v>
      </c>
      <c r="L15" s="18">
        <f>+L16+L17+L18+L19+L20+L21+L22+L23+L24</f>
        <v>0</v>
      </c>
      <c r="M15" s="18">
        <f>+M16+M17+M18+M19+M20+M21+M22+M23+M24</f>
        <v>0</v>
      </c>
      <c r="N15" s="18">
        <f>+N16+N17+N18+N19+N20+N21+N22+N23+N24</f>
        <v>0</v>
      </c>
      <c r="O15" s="18">
        <f>+O16+O17+O18+O19+O20+O21+O22+O23+O24</f>
        <v>0</v>
      </c>
      <c r="P15" s="18">
        <f>+P16+P17+P18+P19+P20+P21+P22+P23+P24</f>
        <v>13047597.129999999</v>
      </c>
    </row>
    <row r="16" spans="1:17" x14ac:dyDescent="0.25">
      <c r="A16" s="9" t="s">
        <v>66</v>
      </c>
      <c r="B16" s="8">
        <v>6440000</v>
      </c>
      <c r="C16" s="8">
        <v>0</v>
      </c>
      <c r="D16" s="7">
        <v>333513.77</v>
      </c>
      <c r="E16" s="7">
        <v>538124.39</v>
      </c>
      <c r="F16" s="7">
        <v>117804</v>
      </c>
      <c r="G16" s="7">
        <v>465137.49</v>
      </c>
      <c r="H16" s="7">
        <v>568258.53</v>
      </c>
      <c r="I16" s="7">
        <v>0</v>
      </c>
      <c r="J16" s="7">
        <v>0</v>
      </c>
      <c r="K16" s="15">
        <v>0</v>
      </c>
      <c r="L16" s="6">
        <v>0</v>
      </c>
      <c r="M16" s="6">
        <v>0</v>
      </c>
      <c r="N16" s="7">
        <v>0</v>
      </c>
      <c r="O16" s="6">
        <v>0</v>
      </c>
      <c r="P16" s="5">
        <f>SUM(D16:O16)</f>
        <v>2022838.18</v>
      </c>
    </row>
    <row r="17" spans="1:16" x14ac:dyDescent="0.25">
      <c r="A17" s="9" t="s">
        <v>65</v>
      </c>
      <c r="B17" s="8">
        <v>1400000</v>
      </c>
      <c r="C17" s="8">
        <v>0</v>
      </c>
      <c r="D17" s="7">
        <v>200000</v>
      </c>
      <c r="E17" s="7">
        <v>0</v>
      </c>
      <c r="F17" s="7">
        <v>0</v>
      </c>
      <c r="G17" s="7">
        <v>219825.93</v>
      </c>
      <c r="H17" s="7">
        <v>100000.01</v>
      </c>
      <c r="I17" s="7">
        <v>0</v>
      </c>
      <c r="J17" s="7">
        <v>0</v>
      </c>
      <c r="K17" s="15">
        <v>0</v>
      </c>
      <c r="L17" s="6">
        <v>0</v>
      </c>
      <c r="M17" s="6">
        <v>0</v>
      </c>
      <c r="N17" s="7">
        <v>0</v>
      </c>
      <c r="O17" s="6">
        <v>0</v>
      </c>
      <c r="P17" s="5">
        <f>SUM(D17:O17)</f>
        <v>519825.94</v>
      </c>
    </row>
    <row r="18" spans="1:16" x14ac:dyDescent="0.25">
      <c r="A18" s="9" t="s">
        <v>64</v>
      </c>
      <c r="B18" s="8">
        <v>2900000</v>
      </c>
      <c r="C18" s="8">
        <v>0</v>
      </c>
      <c r="D18" s="13">
        <v>239500</v>
      </c>
      <c r="E18" s="13">
        <v>240550</v>
      </c>
      <c r="F18" s="13">
        <v>244700</v>
      </c>
      <c r="G18" s="13">
        <v>240100</v>
      </c>
      <c r="H18" s="13">
        <v>243300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5">
        <f>SUM(D18:O18)</f>
        <v>1208150</v>
      </c>
    </row>
    <row r="19" spans="1:16" x14ac:dyDescent="0.25">
      <c r="A19" s="9" t="s">
        <v>63</v>
      </c>
      <c r="B19" s="8">
        <v>0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15">
        <v>0</v>
      </c>
      <c r="L19" s="6">
        <v>0</v>
      </c>
      <c r="M19" s="6">
        <v>0</v>
      </c>
      <c r="N19" s="7">
        <v>0</v>
      </c>
      <c r="O19" s="6">
        <v>0</v>
      </c>
      <c r="P19" s="5">
        <f>SUM(D19:O19)</f>
        <v>0</v>
      </c>
    </row>
    <row r="20" spans="1:16" x14ac:dyDescent="0.25">
      <c r="A20" s="9" t="s">
        <v>62</v>
      </c>
      <c r="B20" s="8">
        <v>5956000</v>
      </c>
      <c r="C20" s="8">
        <v>0</v>
      </c>
      <c r="D20" s="7">
        <v>322433.40000000002</v>
      </c>
      <c r="E20" s="7">
        <v>452791.32</v>
      </c>
      <c r="F20" s="7">
        <v>540612.31999999995</v>
      </c>
      <c r="G20" s="7">
        <v>438612.35</v>
      </c>
      <c r="H20" s="7">
        <v>553512.36</v>
      </c>
      <c r="I20" s="7">
        <v>0</v>
      </c>
      <c r="J20" s="7">
        <v>0</v>
      </c>
      <c r="K20" s="15">
        <v>0</v>
      </c>
      <c r="L20" s="6">
        <v>0</v>
      </c>
      <c r="M20" s="6">
        <v>0</v>
      </c>
      <c r="N20" s="7">
        <v>0</v>
      </c>
      <c r="O20" s="6">
        <v>0</v>
      </c>
      <c r="P20" s="5">
        <f>SUM(D20:O20)</f>
        <v>2307961.75</v>
      </c>
    </row>
    <row r="21" spans="1:16" x14ac:dyDescent="0.25">
      <c r="A21" s="9" t="s">
        <v>61</v>
      </c>
      <c r="B21" s="8">
        <v>1120000</v>
      </c>
      <c r="C21" s="8">
        <v>0</v>
      </c>
      <c r="D21" s="7">
        <v>17655.830000000002</v>
      </c>
      <c r="E21" s="7">
        <v>0</v>
      </c>
      <c r="F21" s="7">
        <v>328880.03999999998</v>
      </c>
      <c r="G21" s="7">
        <v>0</v>
      </c>
      <c r="H21" s="7">
        <v>0</v>
      </c>
      <c r="I21" s="7">
        <v>0</v>
      </c>
      <c r="J21" s="7">
        <v>0</v>
      </c>
      <c r="K21" s="15">
        <v>0</v>
      </c>
      <c r="L21" s="6">
        <v>0</v>
      </c>
      <c r="M21" s="6">
        <v>0</v>
      </c>
      <c r="N21" s="7">
        <v>0</v>
      </c>
      <c r="O21" s="6">
        <v>0</v>
      </c>
      <c r="P21" s="5">
        <f>SUM(D21:O21)</f>
        <v>346535.87</v>
      </c>
    </row>
    <row r="22" spans="1:16" x14ac:dyDescent="0.25">
      <c r="A22" s="9" t="s">
        <v>60</v>
      </c>
      <c r="B22" s="8">
        <v>5700000</v>
      </c>
      <c r="C22" s="8">
        <v>0</v>
      </c>
      <c r="D22" s="7">
        <v>0</v>
      </c>
      <c r="E22" s="7">
        <v>0</v>
      </c>
      <c r="F22" s="7">
        <v>501863</v>
      </c>
      <c r="G22" s="7">
        <v>834597</v>
      </c>
      <c r="H22" s="7">
        <v>0</v>
      </c>
      <c r="I22" s="7">
        <v>0</v>
      </c>
      <c r="J22" s="7">
        <v>0</v>
      </c>
      <c r="K22" s="15">
        <v>0</v>
      </c>
      <c r="L22" s="6">
        <v>0</v>
      </c>
      <c r="M22" s="6">
        <v>0</v>
      </c>
      <c r="N22" s="7">
        <v>0</v>
      </c>
      <c r="O22" s="6">
        <v>0</v>
      </c>
      <c r="P22" s="5">
        <f>SUM(D22:O22)</f>
        <v>1336460</v>
      </c>
    </row>
    <row r="23" spans="1:16" x14ac:dyDescent="0.25">
      <c r="A23" s="9" t="s">
        <v>59</v>
      </c>
      <c r="B23" s="8">
        <v>15040300</v>
      </c>
      <c r="C23" s="8">
        <v>0</v>
      </c>
      <c r="D23" s="13">
        <v>0</v>
      </c>
      <c r="E23" s="13">
        <v>0</v>
      </c>
      <c r="F23" s="13">
        <v>2275600</v>
      </c>
      <c r="G23" s="13">
        <v>1482825.4</v>
      </c>
      <c r="H23" s="13">
        <v>1547399.99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5">
        <f>SUM(D23:O23)</f>
        <v>5305825.3899999997</v>
      </c>
    </row>
    <row r="24" spans="1:16" x14ac:dyDescent="0.25">
      <c r="A24" s="9" t="s">
        <v>58</v>
      </c>
      <c r="B24" s="8">
        <v>3915000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5">
        <v>0</v>
      </c>
      <c r="L24" s="6">
        <v>0</v>
      </c>
      <c r="M24" s="6">
        <v>0</v>
      </c>
      <c r="N24" s="7">
        <v>0</v>
      </c>
      <c r="O24" s="6">
        <v>0</v>
      </c>
      <c r="P24" s="5">
        <f>SUM(D24:O24)</f>
        <v>0</v>
      </c>
    </row>
    <row r="25" spans="1:16" x14ac:dyDescent="0.25">
      <c r="A25" s="12" t="s">
        <v>57</v>
      </c>
      <c r="B25" s="11">
        <f>B26+B27+B28+B29+B30+B31+B32+B33+B34</f>
        <v>54009055</v>
      </c>
      <c r="C25" s="11">
        <f>C26+C27+C28+C29+C30+C31+C32+C33+C34</f>
        <v>0</v>
      </c>
      <c r="D25" s="18">
        <f>+D26+D27+D28+D29+D30+D31+D32+D33+D34</f>
        <v>0</v>
      </c>
      <c r="E25" s="18">
        <f>+E26+E27+E28+E29+E30+E31+E32+E33+E34</f>
        <v>2246655.7000000002</v>
      </c>
      <c r="F25" s="18">
        <f>+F26+F27+F28+F29+F30+F31+F32+F33+F34</f>
        <v>23092023.489999998</v>
      </c>
      <c r="G25" s="18">
        <f>+G26+G27+G28+G29+G30+G31+G32+G33+G34</f>
        <v>10859090.109999999</v>
      </c>
      <c r="H25" s="18">
        <f>+H26+H27+H28+H29+H30+H31+H32+H33+H34</f>
        <v>3344467.58</v>
      </c>
      <c r="I25" s="18">
        <f>+I26+I27+I28+I29+I30+I31+I32+I33+I34</f>
        <v>0</v>
      </c>
      <c r="J25" s="18">
        <f>+J26+J27+J28+J29+J30+J31+J32+J33+J34</f>
        <v>0</v>
      </c>
      <c r="K25" s="18">
        <f>+K26+K27+K28+K29+K30+K31+K32+K33+K34</f>
        <v>0</v>
      </c>
      <c r="L25" s="18">
        <f>+L26+L27+L28+L29+L30+L31+L32+L33+L34</f>
        <v>0</v>
      </c>
      <c r="M25" s="18">
        <f>+M26+M27+M28+M29+M30+M31+M32+M33+M34</f>
        <v>0</v>
      </c>
      <c r="N25" s="18">
        <f>+N26+N27+N28+N29+N30+N31+N32+N33+N34</f>
        <v>0</v>
      </c>
      <c r="O25" s="18">
        <f>+O26+O27+O28+O29+O30+O31+O32+O33+O34</f>
        <v>0</v>
      </c>
      <c r="P25" s="18">
        <f>+P26+P27+P28+P29+P30+P31+P32+P33+P34</f>
        <v>39542236.879999995</v>
      </c>
    </row>
    <row r="26" spans="1:16" x14ac:dyDescent="0.25">
      <c r="A26" s="9" t="s">
        <v>56</v>
      </c>
      <c r="B26" s="8">
        <v>350000</v>
      </c>
      <c r="C26" s="8">
        <v>0</v>
      </c>
      <c r="D26" s="7">
        <v>0</v>
      </c>
      <c r="E26" s="7">
        <v>68883.320000000007</v>
      </c>
      <c r="F26" s="7">
        <v>17400</v>
      </c>
      <c r="G26" s="7">
        <v>60857.83</v>
      </c>
      <c r="H26" s="7">
        <v>0</v>
      </c>
      <c r="I26" s="7">
        <v>0</v>
      </c>
      <c r="J26" s="7">
        <v>0</v>
      </c>
      <c r="K26" s="15">
        <v>0</v>
      </c>
      <c r="L26" s="6">
        <v>0</v>
      </c>
      <c r="M26" s="6">
        <v>0</v>
      </c>
      <c r="N26" s="7">
        <v>0</v>
      </c>
      <c r="O26" s="6">
        <v>0</v>
      </c>
      <c r="P26" s="5">
        <f>SUM(D26:O26)</f>
        <v>147141.15000000002</v>
      </c>
    </row>
    <row r="27" spans="1:16" x14ac:dyDescent="0.25">
      <c r="A27" s="9" t="s">
        <v>55</v>
      </c>
      <c r="B27" s="8">
        <v>43352245</v>
      </c>
      <c r="C27" s="8">
        <v>0</v>
      </c>
      <c r="D27" s="7">
        <v>0</v>
      </c>
      <c r="E27" s="7">
        <v>1185772.3799999999</v>
      </c>
      <c r="F27" s="7">
        <v>21957752.91</v>
      </c>
      <c r="G27" s="7">
        <v>9647568.3399999999</v>
      </c>
      <c r="H27" s="7">
        <v>2494776.9500000002</v>
      </c>
      <c r="I27" s="7">
        <v>0</v>
      </c>
      <c r="J27" s="7">
        <v>0</v>
      </c>
      <c r="K27" s="15">
        <v>0</v>
      </c>
      <c r="L27" s="6">
        <v>0</v>
      </c>
      <c r="M27" s="6">
        <v>0</v>
      </c>
      <c r="N27" s="7">
        <v>0</v>
      </c>
      <c r="O27" s="6">
        <v>0</v>
      </c>
      <c r="P27" s="5">
        <f>SUM(D27:O27)</f>
        <v>35285870.579999998</v>
      </c>
    </row>
    <row r="28" spans="1:16" x14ac:dyDescent="0.25">
      <c r="A28" s="9" t="s">
        <v>54</v>
      </c>
      <c r="B28" s="8">
        <v>500000</v>
      </c>
      <c r="C28" s="8">
        <v>0</v>
      </c>
      <c r="D28" s="13">
        <v>0</v>
      </c>
      <c r="E28" s="13">
        <v>0</v>
      </c>
      <c r="F28" s="13">
        <v>0</v>
      </c>
      <c r="G28" s="13">
        <v>0</v>
      </c>
      <c r="H28" s="13">
        <v>248316.84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5">
        <f>SUM(D28:O28)</f>
        <v>248316.84</v>
      </c>
    </row>
    <row r="29" spans="1:16" x14ac:dyDescent="0.25">
      <c r="A29" s="9" t="s">
        <v>53</v>
      </c>
      <c r="B29" s="8">
        <v>0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5">
        <v>0</v>
      </c>
      <c r="L29" s="6">
        <v>0</v>
      </c>
      <c r="M29" s="6">
        <v>0</v>
      </c>
      <c r="N29" s="7">
        <v>0</v>
      </c>
      <c r="O29" s="6">
        <v>0</v>
      </c>
      <c r="P29" s="5">
        <f>SUM(D29:O29)</f>
        <v>0</v>
      </c>
    </row>
    <row r="30" spans="1:16" x14ac:dyDescent="0.25">
      <c r="A30" s="9" t="s">
        <v>52</v>
      </c>
      <c r="B30" s="8">
        <v>333300</v>
      </c>
      <c r="C30" s="8">
        <v>0</v>
      </c>
      <c r="D30" s="7">
        <v>0</v>
      </c>
      <c r="E30" s="7">
        <v>0</v>
      </c>
      <c r="F30" s="7">
        <v>0</v>
      </c>
      <c r="G30" s="7">
        <v>142910.04</v>
      </c>
      <c r="H30" s="7">
        <v>0</v>
      </c>
      <c r="I30" s="7">
        <v>0</v>
      </c>
      <c r="J30" s="7">
        <v>0</v>
      </c>
      <c r="K30" s="15">
        <v>0</v>
      </c>
      <c r="L30" s="6">
        <v>0</v>
      </c>
      <c r="M30" s="6">
        <v>0</v>
      </c>
      <c r="N30" s="7">
        <v>0</v>
      </c>
      <c r="O30" s="6">
        <v>0</v>
      </c>
      <c r="P30" s="5">
        <f>SUM(D30:O30)</f>
        <v>142910.04</v>
      </c>
    </row>
    <row r="31" spans="1:16" x14ac:dyDescent="0.25">
      <c r="A31" s="9" t="s">
        <v>51</v>
      </c>
      <c r="B31" s="8">
        <v>803510</v>
      </c>
      <c r="C31" s="8">
        <v>0</v>
      </c>
      <c r="D31" s="7">
        <v>0</v>
      </c>
      <c r="E31" s="7">
        <v>0</v>
      </c>
      <c r="F31" s="7">
        <v>0</v>
      </c>
      <c r="G31" s="7">
        <v>505753.9</v>
      </c>
      <c r="H31" s="7">
        <v>0</v>
      </c>
      <c r="I31" s="7">
        <v>0</v>
      </c>
      <c r="J31" s="7">
        <v>0</v>
      </c>
      <c r="K31" s="15">
        <v>0</v>
      </c>
      <c r="L31" s="6">
        <v>0</v>
      </c>
      <c r="M31" s="6">
        <v>0</v>
      </c>
      <c r="N31" s="7">
        <v>0</v>
      </c>
      <c r="O31" s="6">
        <v>0</v>
      </c>
      <c r="P31" s="5">
        <f>SUM(D31:O31)</f>
        <v>505753.9</v>
      </c>
    </row>
    <row r="32" spans="1:16" x14ac:dyDescent="0.25">
      <c r="A32" s="9" t="s">
        <v>50</v>
      </c>
      <c r="B32" s="8">
        <v>6405000</v>
      </c>
      <c r="C32" s="8">
        <v>0</v>
      </c>
      <c r="D32" s="7">
        <v>0</v>
      </c>
      <c r="E32" s="7">
        <v>992000</v>
      </c>
      <c r="F32" s="7">
        <v>502000</v>
      </c>
      <c r="G32" s="7">
        <v>502000</v>
      </c>
      <c r="H32" s="7">
        <v>601373.79</v>
      </c>
      <c r="I32" s="7">
        <v>0</v>
      </c>
      <c r="J32" s="7">
        <v>0</v>
      </c>
      <c r="K32" s="15">
        <v>0</v>
      </c>
      <c r="L32" s="6">
        <v>0</v>
      </c>
      <c r="M32" s="6">
        <v>0</v>
      </c>
      <c r="N32" s="7">
        <v>0</v>
      </c>
      <c r="O32" s="6">
        <v>0</v>
      </c>
      <c r="P32" s="5">
        <f>SUM(D32:O32)</f>
        <v>2597373.79</v>
      </c>
    </row>
    <row r="33" spans="1:16" x14ac:dyDescent="0.25">
      <c r="A33" s="9" t="s">
        <v>49</v>
      </c>
      <c r="B33" s="8">
        <v>0</v>
      </c>
      <c r="C33" s="8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5">
        <f>SUM(D33:O33)</f>
        <v>0</v>
      </c>
    </row>
    <row r="34" spans="1:16" x14ac:dyDescent="0.25">
      <c r="A34" s="9" t="s">
        <v>48</v>
      </c>
      <c r="B34" s="8">
        <v>2265000</v>
      </c>
      <c r="C34" s="8">
        <v>0</v>
      </c>
      <c r="D34" s="7">
        <v>0</v>
      </c>
      <c r="E34" s="7">
        <v>0</v>
      </c>
      <c r="F34" s="7">
        <v>614870.57999999996</v>
      </c>
      <c r="G34" s="7">
        <v>0</v>
      </c>
      <c r="H34" s="7">
        <v>0</v>
      </c>
      <c r="I34" s="7">
        <v>0</v>
      </c>
      <c r="J34" s="7">
        <v>0</v>
      </c>
      <c r="K34" s="15">
        <v>0</v>
      </c>
      <c r="L34" s="6">
        <v>0</v>
      </c>
      <c r="M34" s="6">
        <v>0</v>
      </c>
      <c r="N34" s="7">
        <v>0</v>
      </c>
      <c r="O34" s="6">
        <v>0</v>
      </c>
      <c r="P34" s="5">
        <f>SUM(D34:O34)</f>
        <v>614870.57999999996</v>
      </c>
    </row>
    <row r="35" spans="1:16" x14ac:dyDescent="0.25">
      <c r="A35" s="12" t="s">
        <v>47</v>
      </c>
      <c r="B35" s="11">
        <v>0</v>
      </c>
      <c r="C35" s="11">
        <v>0</v>
      </c>
      <c r="D35" s="18">
        <f>+D36+D37+D38+D39+D40+D41+D42+D43</f>
        <v>0</v>
      </c>
      <c r="E35" s="18">
        <f>+E36+E37+E38+E39+E40+E42+E43</f>
        <v>0</v>
      </c>
      <c r="F35" s="18">
        <f>+F36+F37+F38+F39+F40+F41+F42+F43</f>
        <v>0</v>
      </c>
      <c r="G35" s="18">
        <f>+G36+G37+G38+G39+G40+G41+G42+G43</f>
        <v>0</v>
      </c>
      <c r="H35" s="18">
        <f>+H36+H37+H38+H39+H40+H41+H42+H43</f>
        <v>0</v>
      </c>
      <c r="I35" s="18">
        <f>+I36+I37+I38+I39+I40+I41+I42+I43</f>
        <v>0</v>
      </c>
      <c r="J35" s="18">
        <f>+J36+J37+J38+J39+J40+J41+J42+J43</f>
        <v>0</v>
      </c>
      <c r="K35" s="18">
        <f>+K36+K37+K38+K39+K40+K41+K42+K43</f>
        <v>0</v>
      </c>
      <c r="L35" s="18">
        <f>+L36+L37+L38+L39+L40+L41+L42+L43</f>
        <v>0</v>
      </c>
      <c r="M35" s="18">
        <f>+M36+M37+M38+M39+M40+M41+M42+M43</f>
        <v>0</v>
      </c>
      <c r="N35" s="18">
        <f>+N36+N37+N38+N39+N40+N41+N42+N43</f>
        <v>0</v>
      </c>
      <c r="O35" s="18">
        <f>+O36+O37+O38+O39+O40+O41+O42+O43</f>
        <v>0</v>
      </c>
      <c r="P35" s="18">
        <f>+P36+P37+P38+P39+P40+P41+P42+P43</f>
        <v>0</v>
      </c>
    </row>
    <row r="36" spans="1:16" x14ac:dyDescent="0.25">
      <c r="A36" s="9" t="s">
        <v>46</v>
      </c>
      <c r="B36" s="8">
        <v>0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15">
        <v>0</v>
      </c>
      <c r="L36" s="6">
        <v>0</v>
      </c>
      <c r="M36" s="6">
        <v>0</v>
      </c>
      <c r="N36" s="7">
        <v>0</v>
      </c>
      <c r="O36" s="6">
        <v>0</v>
      </c>
      <c r="P36" s="5">
        <f>SUM(D36:O36)</f>
        <v>0</v>
      </c>
    </row>
    <row r="37" spans="1:16" x14ac:dyDescent="0.25">
      <c r="A37" s="9" t="s">
        <v>45</v>
      </c>
      <c r="B37" s="8">
        <v>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15">
        <v>0</v>
      </c>
      <c r="L37" s="6">
        <v>0</v>
      </c>
      <c r="M37" s="6">
        <v>0</v>
      </c>
      <c r="N37" s="7">
        <v>0</v>
      </c>
      <c r="O37" s="6">
        <v>0</v>
      </c>
      <c r="P37" s="5">
        <f>SUM(D37:O37)</f>
        <v>0</v>
      </c>
    </row>
    <row r="38" spans="1:16" x14ac:dyDescent="0.25">
      <c r="A38" s="9" t="s">
        <v>44</v>
      </c>
      <c r="B38" s="8">
        <v>0</v>
      </c>
      <c r="C38" s="8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5">
        <f>SUM(D38:O38)</f>
        <v>0</v>
      </c>
    </row>
    <row r="39" spans="1:16" x14ac:dyDescent="0.25">
      <c r="A39" s="9" t="s">
        <v>43</v>
      </c>
      <c r="B39" s="8">
        <v>0</v>
      </c>
      <c r="C39" s="8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15">
        <v>0</v>
      </c>
      <c r="L39" s="6">
        <v>0</v>
      </c>
      <c r="M39" s="6">
        <v>0</v>
      </c>
      <c r="N39" s="7">
        <v>0</v>
      </c>
      <c r="O39" s="6">
        <v>0</v>
      </c>
      <c r="P39" s="5">
        <f>SUM(D39:O39)</f>
        <v>0</v>
      </c>
    </row>
    <row r="40" spans="1:16" x14ac:dyDescent="0.25">
      <c r="A40" s="9" t="s">
        <v>42</v>
      </c>
      <c r="B40" s="8">
        <v>0</v>
      </c>
      <c r="C40" s="8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15">
        <v>0</v>
      </c>
      <c r="L40" s="6">
        <v>0</v>
      </c>
      <c r="M40" s="6">
        <v>0</v>
      </c>
      <c r="N40" s="7">
        <v>0</v>
      </c>
      <c r="O40" s="6">
        <v>0</v>
      </c>
      <c r="P40" s="5">
        <f>SUM(D40:O40)</f>
        <v>0</v>
      </c>
    </row>
    <row r="41" spans="1:16" x14ac:dyDescent="0.25">
      <c r="A41" s="9" t="s">
        <v>41</v>
      </c>
      <c r="B41" s="8">
        <v>0</v>
      </c>
      <c r="C41" s="8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5">
        <f>SUM(D41:O41)</f>
        <v>0</v>
      </c>
    </row>
    <row r="42" spans="1:16" x14ac:dyDescent="0.25">
      <c r="A42" s="9" t="s">
        <v>40</v>
      </c>
      <c r="B42" s="8">
        <v>0</v>
      </c>
      <c r="C42" s="8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15">
        <v>0</v>
      </c>
      <c r="L42" s="6">
        <v>0</v>
      </c>
      <c r="M42" s="6">
        <v>0</v>
      </c>
      <c r="N42" s="7">
        <v>0</v>
      </c>
      <c r="O42" s="6">
        <v>0</v>
      </c>
      <c r="P42" s="5">
        <f>SUM(D42:O42)</f>
        <v>0</v>
      </c>
    </row>
    <row r="43" spans="1:16" x14ac:dyDescent="0.25">
      <c r="A43" s="9" t="s">
        <v>39</v>
      </c>
      <c r="B43" s="8">
        <v>0</v>
      </c>
      <c r="C43" s="8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15">
        <v>0</v>
      </c>
      <c r="L43" s="6">
        <v>0</v>
      </c>
      <c r="M43" s="6">
        <v>0</v>
      </c>
      <c r="N43" s="7">
        <v>0</v>
      </c>
      <c r="O43" s="6">
        <v>0</v>
      </c>
      <c r="P43" s="5">
        <f>SUM(D43:O43)</f>
        <v>0</v>
      </c>
    </row>
    <row r="44" spans="1:16" s="16" customFormat="1" x14ac:dyDescent="0.25">
      <c r="A44" s="12" t="s">
        <v>38</v>
      </c>
      <c r="B44" s="11">
        <v>0</v>
      </c>
      <c r="C44" s="11">
        <v>0</v>
      </c>
      <c r="D44" s="10">
        <f>+D45+D46+D47+D48+D49+D50</f>
        <v>0</v>
      </c>
      <c r="E44" s="10">
        <f>+E45+E46+E47+E48+E49+E50</f>
        <v>0</v>
      </c>
      <c r="F44" s="10">
        <f>+F45+F46+F47+F48+F49+F50</f>
        <v>0</v>
      </c>
      <c r="G44" s="10">
        <f>+G45+G46+G47+G48+G49+G50</f>
        <v>0</v>
      </c>
      <c r="H44" s="10">
        <f>+H45+H46+H47+H48+H49+H50</f>
        <v>0</v>
      </c>
      <c r="I44" s="10">
        <f>+I45+I46+I47+I48+I49+I50</f>
        <v>0</v>
      </c>
      <c r="J44" s="10">
        <f>+J45+J46+J47+J48+J49+J50</f>
        <v>0</v>
      </c>
      <c r="K44" s="17">
        <f>+K45+K46+K47+K48+K49+K50</f>
        <v>0</v>
      </c>
      <c r="L44" s="17">
        <f>+L45+L46+L47+L48+L49+L50</f>
        <v>0</v>
      </c>
      <c r="M44" s="17">
        <f>+M45+M46+M47+M48+M49+M50</f>
        <v>0</v>
      </c>
      <c r="N44" s="10">
        <f>+N45+N46+N47+N48+N49+N50</f>
        <v>0</v>
      </c>
      <c r="O44" s="17">
        <f>+O45+O46+O47+O48+O49+O50</f>
        <v>0</v>
      </c>
      <c r="P44" s="17">
        <f>+P45+P46+P47+P48+P49+P50</f>
        <v>0</v>
      </c>
    </row>
    <row r="45" spans="1:16" x14ac:dyDescent="0.25">
      <c r="A45" s="9" t="s">
        <v>37</v>
      </c>
      <c r="B45" s="8">
        <v>0</v>
      </c>
      <c r="C45" s="8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5">
        <v>0</v>
      </c>
      <c r="L45" s="6">
        <v>0</v>
      </c>
      <c r="M45" s="6">
        <v>0</v>
      </c>
      <c r="N45" s="7">
        <v>0</v>
      </c>
      <c r="O45" s="6">
        <v>0</v>
      </c>
      <c r="P45" s="5">
        <f>SUM(D45:O45)</f>
        <v>0</v>
      </c>
    </row>
    <row r="46" spans="1:16" x14ac:dyDescent="0.25">
      <c r="A46" s="9" t="s">
        <v>36</v>
      </c>
      <c r="B46" s="8">
        <v>0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5">
        <v>0</v>
      </c>
      <c r="L46" s="6">
        <v>0</v>
      </c>
      <c r="M46" s="6">
        <v>0</v>
      </c>
      <c r="N46" s="7">
        <v>0</v>
      </c>
      <c r="O46" s="6">
        <v>0</v>
      </c>
      <c r="P46" s="5">
        <f>SUM(D46:O46)</f>
        <v>0</v>
      </c>
    </row>
    <row r="47" spans="1:16" x14ac:dyDescent="0.25">
      <c r="A47" s="9" t="s">
        <v>35</v>
      </c>
      <c r="B47" s="8">
        <v>0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5">
        <v>0</v>
      </c>
      <c r="L47" s="6">
        <v>0</v>
      </c>
      <c r="M47" s="6">
        <v>0</v>
      </c>
      <c r="N47" s="7">
        <v>0</v>
      </c>
      <c r="O47" s="6">
        <v>0</v>
      </c>
      <c r="P47" s="5">
        <f>SUM(D47:O47)</f>
        <v>0</v>
      </c>
    </row>
    <row r="48" spans="1:16" x14ac:dyDescent="0.25">
      <c r="A48" s="9" t="s">
        <v>34</v>
      </c>
      <c r="B48" s="8">
        <v>0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15">
        <v>0</v>
      </c>
      <c r="L48" s="6">
        <v>0</v>
      </c>
      <c r="M48" s="6">
        <v>0</v>
      </c>
      <c r="N48" s="7">
        <v>0</v>
      </c>
      <c r="O48" s="6">
        <v>0</v>
      </c>
      <c r="P48" s="5">
        <f>SUM(D48:O48)</f>
        <v>0</v>
      </c>
    </row>
    <row r="49" spans="1:16" x14ac:dyDescent="0.25">
      <c r="A49" s="9" t="s">
        <v>33</v>
      </c>
      <c r="B49" s="8">
        <v>0</v>
      </c>
      <c r="C49" s="8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5">
        <f>SUM(D49:O49)</f>
        <v>0</v>
      </c>
    </row>
    <row r="50" spans="1:16" x14ac:dyDescent="0.25">
      <c r="A50" s="9" t="s">
        <v>32</v>
      </c>
      <c r="B50" s="8">
        <v>0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15">
        <v>0</v>
      </c>
      <c r="L50" s="6">
        <v>0</v>
      </c>
      <c r="M50" s="6">
        <v>0</v>
      </c>
      <c r="N50" s="7">
        <v>0</v>
      </c>
      <c r="O50" s="6">
        <v>0</v>
      </c>
      <c r="P50" s="5">
        <f>SUM(D50:O50)</f>
        <v>0</v>
      </c>
    </row>
    <row r="51" spans="1:16" s="16" customFormat="1" x14ac:dyDescent="0.25">
      <c r="A51" s="12" t="s">
        <v>31</v>
      </c>
      <c r="B51" s="11">
        <f>B52+B53+B54+B55+B56+B57+B58+B59+B60</f>
        <v>2075000</v>
      </c>
      <c r="C51" s="11">
        <f>C52+C53+C54+C55+C56+C57+C58+C59+C60</f>
        <v>0</v>
      </c>
      <c r="D51" s="10">
        <f>+D52+D53+D54+D55+D56+D57+D58+D59+D60</f>
        <v>0</v>
      </c>
      <c r="E51" s="10">
        <f>+E52+E53+E54+E55+E56+E57+E58+E59+E60</f>
        <v>0</v>
      </c>
      <c r="F51" s="10">
        <f>+F52+F53+F54+F55+F56+F57+F58+F59+F60</f>
        <v>0</v>
      </c>
      <c r="G51" s="10">
        <f>+G52+G53+G54+G55+G56+G57+G58+G59+G60</f>
        <v>200000</v>
      </c>
      <c r="H51" s="10">
        <f>+H52+H53+H54+H55+H56+H57+H58+H59+H60</f>
        <v>121637.95999999999</v>
      </c>
      <c r="I51" s="10">
        <f>+I52+I53+I54+I55+I56+I57+I58+I59+I60</f>
        <v>0</v>
      </c>
      <c r="J51" s="10">
        <f>+J52+J53+J54+J55+J56+J57+J58+J59+J60</f>
        <v>0</v>
      </c>
      <c r="K51" s="17">
        <f>+K52+K53+K54+K55+K56+K58+K59+K60</f>
        <v>0</v>
      </c>
      <c r="L51" s="17">
        <f>+L52+L53+L54+L55+L56+L58+L59+L60</f>
        <v>0</v>
      </c>
      <c r="M51" s="17">
        <f>+M52+M53+M54+M55+M56+M58+M59+M60+M57</f>
        <v>0</v>
      </c>
      <c r="N51" s="10">
        <f>+N52+N53+N54+N55+N56+N57+N58+N59+N60</f>
        <v>0</v>
      </c>
      <c r="O51" s="17">
        <f>+O52+O53+O54+O55+O56+O58+O59+O60</f>
        <v>0</v>
      </c>
      <c r="P51" s="17">
        <f>P52+P53+P54+P55+P56+P58+P59+P60+P57</f>
        <v>321637.96000000002</v>
      </c>
    </row>
    <row r="52" spans="1:16" x14ac:dyDescent="0.25">
      <c r="A52" s="9" t="s">
        <v>30</v>
      </c>
      <c r="B52" s="8">
        <v>900000</v>
      </c>
      <c r="C52" s="8">
        <v>0</v>
      </c>
      <c r="D52" s="7">
        <v>0</v>
      </c>
      <c r="E52" s="7">
        <v>0</v>
      </c>
      <c r="F52" s="7">
        <v>0</v>
      </c>
      <c r="G52" s="7">
        <v>200000</v>
      </c>
      <c r="H52" s="7">
        <v>99238</v>
      </c>
      <c r="I52" s="7">
        <v>0</v>
      </c>
      <c r="J52" s="7">
        <v>0</v>
      </c>
      <c r="K52" s="15">
        <v>0</v>
      </c>
      <c r="L52" s="6">
        <v>0</v>
      </c>
      <c r="M52" s="6">
        <v>0</v>
      </c>
      <c r="N52" s="7">
        <v>0</v>
      </c>
      <c r="O52" s="6">
        <v>0</v>
      </c>
      <c r="P52" s="5">
        <f>SUM(D52:O52)</f>
        <v>299238</v>
      </c>
    </row>
    <row r="53" spans="1:16" x14ac:dyDescent="0.25">
      <c r="A53" s="9" t="s">
        <v>29</v>
      </c>
      <c r="B53" s="8">
        <v>0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5">
        <v>0</v>
      </c>
      <c r="L53" s="6">
        <v>0</v>
      </c>
      <c r="M53" s="6">
        <v>0</v>
      </c>
      <c r="N53" s="7">
        <v>0</v>
      </c>
      <c r="O53" s="6">
        <v>0</v>
      </c>
      <c r="P53" s="5">
        <f>SUM(D53:O53)</f>
        <v>0</v>
      </c>
    </row>
    <row r="54" spans="1:16" x14ac:dyDescent="0.25">
      <c r="A54" s="9" t="s">
        <v>28</v>
      </c>
      <c r="B54" s="8">
        <v>0</v>
      </c>
      <c r="C54" s="8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5">
        <f>SUM(D54:O54)</f>
        <v>0</v>
      </c>
    </row>
    <row r="55" spans="1:16" x14ac:dyDescent="0.25">
      <c r="A55" s="9" t="s">
        <v>27</v>
      </c>
      <c r="B55" s="8">
        <v>25000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15">
        <v>0</v>
      </c>
      <c r="L55" s="6">
        <v>0</v>
      </c>
      <c r="M55" s="6">
        <v>0</v>
      </c>
      <c r="N55" s="7">
        <v>0</v>
      </c>
      <c r="O55" s="6">
        <v>0</v>
      </c>
      <c r="P55" s="5">
        <f>SUM(D55:O55)</f>
        <v>0</v>
      </c>
    </row>
    <row r="56" spans="1:16" x14ac:dyDescent="0.25">
      <c r="A56" s="9" t="s">
        <v>26</v>
      </c>
      <c r="B56" s="8">
        <v>1150000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22399.96</v>
      </c>
      <c r="I56" s="7">
        <v>0</v>
      </c>
      <c r="J56" s="7">
        <v>0</v>
      </c>
      <c r="K56" s="15">
        <v>0</v>
      </c>
      <c r="L56" s="6">
        <v>0</v>
      </c>
      <c r="M56" s="6">
        <v>0</v>
      </c>
      <c r="N56" s="7">
        <v>0</v>
      </c>
      <c r="O56" s="6">
        <v>0</v>
      </c>
      <c r="P56" s="5">
        <f>SUM(D56:O56)</f>
        <v>22399.96</v>
      </c>
    </row>
    <row r="57" spans="1:16" x14ac:dyDescent="0.25">
      <c r="A57" s="9" t="s">
        <v>25</v>
      </c>
      <c r="B57" s="8">
        <v>0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15">
        <v>0</v>
      </c>
      <c r="L57" s="6">
        <v>0</v>
      </c>
      <c r="M57" s="6">
        <v>0</v>
      </c>
      <c r="N57" s="7">
        <v>0</v>
      </c>
      <c r="O57" s="6">
        <v>0</v>
      </c>
      <c r="P57" s="5">
        <f>SUM(D57:O57)</f>
        <v>0</v>
      </c>
    </row>
    <row r="58" spans="1:16" x14ac:dyDescent="0.25">
      <c r="A58" s="9" t="s">
        <v>24</v>
      </c>
      <c r="B58" s="8">
        <v>0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15">
        <v>0</v>
      </c>
      <c r="L58" s="6">
        <v>0</v>
      </c>
      <c r="M58" s="6">
        <v>0</v>
      </c>
      <c r="N58" s="7">
        <v>0</v>
      </c>
      <c r="O58" s="6">
        <v>0</v>
      </c>
      <c r="P58" s="5">
        <f>SUM(D58:O58)</f>
        <v>0</v>
      </c>
    </row>
    <row r="59" spans="1:16" x14ac:dyDescent="0.25">
      <c r="A59" s="9" t="s">
        <v>23</v>
      </c>
      <c r="B59" s="8">
        <v>0</v>
      </c>
      <c r="C59" s="8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5">
        <f>SUM(D59:O59)</f>
        <v>0</v>
      </c>
    </row>
    <row r="60" spans="1:16" x14ac:dyDescent="0.25">
      <c r="A60" s="9" t="s">
        <v>22</v>
      </c>
      <c r="B60" s="8">
        <v>0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15">
        <v>0</v>
      </c>
      <c r="L60" s="6">
        <v>0</v>
      </c>
      <c r="M60" s="6">
        <v>0</v>
      </c>
      <c r="N60" s="7">
        <v>0</v>
      </c>
      <c r="O60" s="6">
        <v>0</v>
      </c>
      <c r="P60" s="5">
        <f>SUM(D60:O60)</f>
        <v>0</v>
      </c>
    </row>
    <row r="61" spans="1:16" x14ac:dyDescent="0.25">
      <c r="A61" s="12" t="s">
        <v>21</v>
      </c>
      <c r="B61" s="11">
        <f>B62+B63+B64+B65</f>
        <v>0</v>
      </c>
      <c r="C61" s="11">
        <f>C62+C63+C64+C65</f>
        <v>0</v>
      </c>
      <c r="D61" s="5">
        <f>+D62+D63+D64+D65</f>
        <v>0</v>
      </c>
      <c r="E61" s="5">
        <f>+E62+E63+E64+E65</f>
        <v>0</v>
      </c>
      <c r="F61" s="5">
        <f>+F62+F63+F64+F65</f>
        <v>0</v>
      </c>
      <c r="G61" s="5">
        <f>+G62+G63+G64+G65</f>
        <v>0</v>
      </c>
      <c r="H61" s="5">
        <f>+H62+H63+H64+H65</f>
        <v>0</v>
      </c>
      <c r="I61" s="5">
        <f>+I62+I63+I64+I65</f>
        <v>0</v>
      </c>
      <c r="J61" s="5">
        <f>+J62+J63+J64+J65</f>
        <v>0</v>
      </c>
      <c r="K61" s="5">
        <f>+K62+K63+K64+K65</f>
        <v>0</v>
      </c>
      <c r="L61" s="5">
        <f>+L62+L63+L64+L65</f>
        <v>0</v>
      </c>
      <c r="M61" s="5">
        <f>+M62+M63+M64+M65</f>
        <v>0</v>
      </c>
      <c r="N61" s="5">
        <f>+N62+N63+N64+N65</f>
        <v>0</v>
      </c>
      <c r="O61" s="5">
        <f>+O62+O63+O64+O65</f>
        <v>0</v>
      </c>
      <c r="P61" s="5">
        <f>+P62+P63+P64+P65</f>
        <v>0</v>
      </c>
    </row>
    <row r="62" spans="1:16" x14ac:dyDescent="0.25">
      <c r="A62" s="9" t="s">
        <v>20</v>
      </c>
      <c r="B62" s="8">
        <v>0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15">
        <v>0</v>
      </c>
      <c r="L62" s="6">
        <v>0</v>
      </c>
      <c r="M62" s="6">
        <v>0</v>
      </c>
      <c r="N62" s="7">
        <v>0</v>
      </c>
      <c r="O62" s="6">
        <v>0</v>
      </c>
      <c r="P62" s="5">
        <f>SUM(D62:O62)</f>
        <v>0</v>
      </c>
    </row>
    <row r="63" spans="1:16" x14ac:dyDescent="0.25">
      <c r="A63" s="9" t="s">
        <v>19</v>
      </c>
      <c r="B63" s="8">
        <v>0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15">
        <v>0</v>
      </c>
      <c r="L63" s="6">
        <v>0</v>
      </c>
      <c r="M63" s="6">
        <v>0</v>
      </c>
      <c r="N63" s="7">
        <v>0</v>
      </c>
      <c r="O63" s="6">
        <v>0</v>
      </c>
      <c r="P63" s="5">
        <f>SUM(D63:O63)</f>
        <v>0</v>
      </c>
    </row>
    <row r="64" spans="1:16" x14ac:dyDescent="0.25">
      <c r="A64" s="9" t="s">
        <v>18</v>
      </c>
      <c r="B64" s="8">
        <v>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15">
        <v>0</v>
      </c>
      <c r="L64" s="6">
        <v>0</v>
      </c>
      <c r="M64" s="6">
        <v>0</v>
      </c>
      <c r="N64" s="7">
        <v>0</v>
      </c>
      <c r="O64" s="6">
        <v>0</v>
      </c>
      <c r="P64" s="5">
        <f>SUM(D64:O64)</f>
        <v>0</v>
      </c>
    </row>
    <row r="65" spans="1:16" x14ac:dyDescent="0.25">
      <c r="A65" s="9" t="s">
        <v>17</v>
      </c>
      <c r="B65" s="8">
        <v>0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15">
        <v>0</v>
      </c>
      <c r="L65" s="6">
        <v>0</v>
      </c>
      <c r="M65" s="6">
        <v>0</v>
      </c>
      <c r="N65" s="7">
        <v>0</v>
      </c>
      <c r="O65" s="6">
        <v>0</v>
      </c>
      <c r="P65" s="5">
        <f>SUM(D65:O65)</f>
        <v>0</v>
      </c>
    </row>
    <row r="66" spans="1:16" x14ac:dyDescent="0.25">
      <c r="A66" s="12" t="s">
        <v>16</v>
      </c>
      <c r="B66" s="11">
        <f>B67+B68</f>
        <v>0</v>
      </c>
      <c r="C66" s="11">
        <f>C67+C68</f>
        <v>0</v>
      </c>
      <c r="D66" s="10">
        <f>+D67+D68</f>
        <v>0</v>
      </c>
      <c r="E66" s="10">
        <f>+E67+E68</f>
        <v>0</v>
      </c>
      <c r="F66" s="10">
        <f>+F67+F68</f>
        <v>0</v>
      </c>
      <c r="G66" s="10">
        <f>+G67+G68</f>
        <v>0</v>
      </c>
      <c r="H66" s="10">
        <f>+H67+H68</f>
        <v>0</v>
      </c>
      <c r="I66" s="10">
        <f>+I67+I68</f>
        <v>0</v>
      </c>
      <c r="J66" s="10">
        <f>+J67+J68</f>
        <v>0</v>
      </c>
      <c r="K66" s="10">
        <f>+K67+K68</f>
        <v>0</v>
      </c>
      <c r="L66" s="10">
        <f>+L67+L68</f>
        <v>0</v>
      </c>
      <c r="M66" s="10">
        <f>+M67+M68</f>
        <v>0</v>
      </c>
      <c r="N66" s="10">
        <f>+N67+N68</f>
        <v>0</v>
      </c>
      <c r="O66" s="10">
        <f>+O67+O68</f>
        <v>0</v>
      </c>
      <c r="P66" s="10">
        <f>+P67+P68</f>
        <v>0</v>
      </c>
    </row>
    <row r="67" spans="1:16" x14ac:dyDescent="0.25">
      <c r="A67" s="9" t="s">
        <v>15</v>
      </c>
      <c r="B67" s="8">
        <v>0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6">
        <v>0</v>
      </c>
      <c r="M67" s="6">
        <v>0</v>
      </c>
      <c r="N67" s="7">
        <v>0</v>
      </c>
      <c r="O67" s="6">
        <v>0</v>
      </c>
      <c r="P67" s="5">
        <f>SUM(D67:O67)</f>
        <v>0</v>
      </c>
    </row>
    <row r="68" spans="1:16" x14ac:dyDescent="0.25">
      <c r="A68" s="9" t="s">
        <v>14</v>
      </c>
      <c r="B68" s="8">
        <v>0</v>
      </c>
      <c r="C68" s="8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7">
        <v>0</v>
      </c>
      <c r="O68" s="13">
        <v>0</v>
      </c>
      <c r="P68" s="5">
        <f>SUM(D68:O68)</f>
        <v>0</v>
      </c>
    </row>
    <row r="69" spans="1:16" x14ac:dyDescent="0.25">
      <c r="A69" s="12" t="s">
        <v>13</v>
      </c>
      <c r="B69" s="11">
        <f>B70+B71+B72</f>
        <v>0</v>
      </c>
      <c r="C69" s="11">
        <f>C70+C71+C72</f>
        <v>0</v>
      </c>
      <c r="D69" s="10">
        <f>+D70+D71+D72</f>
        <v>0</v>
      </c>
      <c r="E69" s="10">
        <f>+E70+E71+E72</f>
        <v>0</v>
      </c>
      <c r="F69" s="10">
        <f>+F70+F71+F72</f>
        <v>0</v>
      </c>
      <c r="G69" s="10">
        <f>+G70+G71+G72</f>
        <v>0</v>
      </c>
      <c r="H69" s="10">
        <f>+H70+H71+H72</f>
        <v>0</v>
      </c>
      <c r="I69" s="10">
        <f>+I70+I71+I72</f>
        <v>0</v>
      </c>
      <c r="J69" s="10">
        <f>+J70+J71+J72</f>
        <v>0</v>
      </c>
      <c r="K69" s="10">
        <f>+K70+K71+K72</f>
        <v>0</v>
      </c>
      <c r="L69" s="10">
        <f>+L70+L71+L72</f>
        <v>0</v>
      </c>
      <c r="M69" s="10">
        <f>+M70+M71+M72</f>
        <v>0</v>
      </c>
      <c r="N69" s="10">
        <f>+N70+N71+N72</f>
        <v>0</v>
      </c>
      <c r="O69" s="10">
        <f>+O70+O71+O72</f>
        <v>0</v>
      </c>
      <c r="P69" s="10">
        <f>+P70+P71+P72</f>
        <v>0</v>
      </c>
    </row>
    <row r="70" spans="1:16" x14ac:dyDescent="0.25">
      <c r="A70" s="9" t="s">
        <v>12</v>
      </c>
      <c r="B70" s="8">
        <v>0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6">
        <v>0</v>
      </c>
      <c r="M70" s="6">
        <v>0</v>
      </c>
      <c r="N70" s="7">
        <v>0</v>
      </c>
      <c r="O70" s="6">
        <v>0</v>
      </c>
      <c r="P70" s="5">
        <f>SUM(D70:O70)</f>
        <v>0</v>
      </c>
    </row>
    <row r="71" spans="1:16" x14ac:dyDescent="0.25">
      <c r="A71" s="9" t="s">
        <v>11</v>
      </c>
      <c r="B71" s="8">
        <v>0</v>
      </c>
      <c r="C71" s="8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7">
        <v>0</v>
      </c>
      <c r="O71" s="13">
        <v>0</v>
      </c>
      <c r="P71" s="5">
        <f>SUM(D71:O71)</f>
        <v>0</v>
      </c>
    </row>
    <row r="72" spans="1:16" x14ac:dyDescent="0.25">
      <c r="A72" s="9" t="s">
        <v>10</v>
      </c>
      <c r="B72" s="8">
        <v>0</v>
      </c>
      <c r="C72" s="8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7">
        <v>0</v>
      </c>
      <c r="O72" s="13">
        <v>0</v>
      </c>
      <c r="P72" s="5">
        <f>SUM(D72:O72)</f>
        <v>0</v>
      </c>
    </row>
    <row r="73" spans="1:16" x14ac:dyDescent="0.25">
      <c r="A73" s="14" t="s">
        <v>9</v>
      </c>
      <c r="B73" s="11">
        <f>B74</f>
        <v>0</v>
      </c>
      <c r="C73" s="11">
        <f>C74</f>
        <v>0</v>
      </c>
      <c r="D73" s="10">
        <f>+D74+D77+D80</f>
        <v>0</v>
      </c>
      <c r="E73" s="10">
        <f>+E74+E77+E80</f>
        <v>0</v>
      </c>
      <c r="F73" s="10">
        <f>+F74+F77+F80</f>
        <v>0</v>
      </c>
      <c r="G73" s="10">
        <f>+G74+G77+G80</f>
        <v>0</v>
      </c>
      <c r="H73" s="10">
        <f>+H74+H77+H80</f>
        <v>0</v>
      </c>
      <c r="I73" s="10">
        <f>+I74+I77+I80</f>
        <v>0</v>
      </c>
      <c r="J73" s="10">
        <f>+J74+J77+J80</f>
        <v>0</v>
      </c>
      <c r="K73" s="10">
        <f>+K74+K77+K80</f>
        <v>0</v>
      </c>
      <c r="L73" s="10">
        <f>+L74+L77+L80</f>
        <v>0</v>
      </c>
      <c r="M73" s="10">
        <f>+M74+M77+M80</f>
        <v>0</v>
      </c>
      <c r="N73" s="10">
        <f>+N74+N77+N80</f>
        <v>0</v>
      </c>
      <c r="O73" s="10">
        <f>+O74+O77+O80</f>
        <v>0</v>
      </c>
      <c r="P73" s="10">
        <f>+P74+P77+P80</f>
        <v>0</v>
      </c>
    </row>
    <row r="74" spans="1:16" x14ac:dyDescent="0.25">
      <c r="A74" s="12" t="s">
        <v>8</v>
      </c>
      <c r="B74" s="11">
        <f>B75+B76</f>
        <v>0</v>
      </c>
      <c r="C74" s="11">
        <f>C75+C76</f>
        <v>0</v>
      </c>
      <c r="D74" s="10">
        <f>+D75+D76</f>
        <v>0</v>
      </c>
      <c r="E74" s="10">
        <f>+E75+E76</f>
        <v>0</v>
      </c>
      <c r="F74" s="10">
        <f>+F75+F76</f>
        <v>0</v>
      </c>
      <c r="G74" s="10">
        <f>+G75+G76</f>
        <v>0</v>
      </c>
      <c r="H74" s="10">
        <f>+H75+H76</f>
        <v>0</v>
      </c>
      <c r="I74" s="10">
        <f>+I75+I76</f>
        <v>0</v>
      </c>
      <c r="J74" s="10">
        <f>+J75+J76</f>
        <v>0</v>
      </c>
      <c r="K74" s="10">
        <f>+K75+K76</f>
        <v>0</v>
      </c>
      <c r="L74" s="10">
        <f>+L75+L76</f>
        <v>0</v>
      </c>
      <c r="M74" s="10">
        <f>+M75+M76</f>
        <v>0</v>
      </c>
      <c r="N74" s="10">
        <f>+N75+N76</f>
        <v>0</v>
      </c>
      <c r="O74" s="10">
        <f>+O75+O76</f>
        <v>0</v>
      </c>
      <c r="P74" s="10">
        <f>+P75+P76</f>
        <v>0</v>
      </c>
    </row>
    <row r="75" spans="1:16" x14ac:dyDescent="0.25">
      <c r="A75" s="9" t="s">
        <v>7</v>
      </c>
      <c r="B75" s="8">
        <v>0</v>
      </c>
      <c r="C75" s="8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5">
        <f>SUM(D75:O75)</f>
        <v>0</v>
      </c>
    </row>
    <row r="76" spans="1:16" x14ac:dyDescent="0.25">
      <c r="A76" s="9" t="s">
        <v>6</v>
      </c>
      <c r="B76" s="8">
        <v>0</v>
      </c>
      <c r="C76" s="8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6">
        <v>0</v>
      </c>
      <c r="M76" s="6">
        <v>0</v>
      </c>
      <c r="N76" s="7">
        <v>0</v>
      </c>
      <c r="O76" s="6">
        <v>0</v>
      </c>
      <c r="P76" s="5">
        <f>SUM(D76:O76)</f>
        <v>0</v>
      </c>
    </row>
    <row r="77" spans="1:16" x14ac:dyDescent="0.25">
      <c r="A77" s="12" t="s">
        <v>5</v>
      </c>
      <c r="B77" s="11">
        <f>B78+B79</f>
        <v>0</v>
      </c>
      <c r="C77" s="11">
        <f>C78+C79</f>
        <v>0</v>
      </c>
      <c r="D77" s="10">
        <f>+D78+D79</f>
        <v>0</v>
      </c>
      <c r="E77" s="10">
        <f>+E78+E79</f>
        <v>0</v>
      </c>
      <c r="F77" s="10">
        <f>+F78+F79</f>
        <v>0</v>
      </c>
      <c r="G77" s="10">
        <f>+G78+G79</f>
        <v>0</v>
      </c>
      <c r="H77" s="10">
        <f>+H78+H79</f>
        <v>0</v>
      </c>
      <c r="I77" s="10">
        <f>+I78+I79</f>
        <v>0</v>
      </c>
      <c r="J77" s="10">
        <f>+J78+J79</f>
        <v>0</v>
      </c>
      <c r="K77" s="10">
        <f>+K78+K79</f>
        <v>0</v>
      </c>
      <c r="L77" s="10">
        <f>+L78+L79</f>
        <v>0</v>
      </c>
      <c r="M77" s="10">
        <f>+M78+M79</f>
        <v>0</v>
      </c>
      <c r="N77" s="10">
        <f>+N78+N79</f>
        <v>0</v>
      </c>
      <c r="O77" s="10">
        <f>+O78+O79</f>
        <v>0</v>
      </c>
      <c r="P77" s="10">
        <f>+P78+P79</f>
        <v>0</v>
      </c>
    </row>
    <row r="78" spans="1:16" x14ac:dyDescent="0.25">
      <c r="A78" s="9" t="s">
        <v>4</v>
      </c>
      <c r="B78" s="8">
        <v>0</v>
      </c>
      <c r="C78" s="8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6">
        <v>0</v>
      </c>
      <c r="M78" s="6">
        <v>0</v>
      </c>
      <c r="N78" s="7">
        <v>0</v>
      </c>
      <c r="O78" s="6">
        <v>0</v>
      </c>
      <c r="P78" s="5">
        <f>SUM(D78:O78)</f>
        <v>0</v>
      </c>
    </row>
    <row r="79" spans="1:16" x14ac:dyDescent="0.25">
      <c r="A79" s="9" t="s">
        <v>3</v>
      </c>
      <c r="B79" s="8">
        <v>0</v>
      </c>
      <c r="C79" s="8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5">
        <f>SUM(D79:O79)</f>
        <v>0</v>
      </c>
    </row>
    <row r="80" spans="1:16" x14ac:dyDescent="0.25">
      <c r="A80" s="12" t="s">
        <v>2</v>
      </c>
      <c r="B80" s="11">
        <f>B81</f>
        <v>0</v>
      </c>
      <c r="C80" s="11">
        <f>C81</f>
        <v>0</v>
      </c>
      <c r="D80" s="10">
        <f>+D81</f>
        <v>0</v>
      </c>
      <c r="E80" s="10">
        <f>+E81</f>
        <v>0</v>
      </c>
      <c r="F80" s="10">
        <f>+F81</f>
        <v>0</v>
      </c>
      <c r="G80" s="10">
        <f>+G81</f>
        <v>0</v>
      </c>
      <c r="H80" s="10">
        <f>+H81</f>
        <v>0</v>
      </c>
      <c r="I80" s="10">
        <f>+I81</f>
        <v>0</v>
      </c>
      <c r="J80" s="10">
        <f>+J81</f>
        <v>0</v>
      </c>
      <c r="K80" s="10">
        <f>+K81</f>
        <v>0</v>
      </c>
      <c r="L80" s="10">
        <f>+L81</f>
        <v>0</v>
      </c>
      <c r="M80" s="10">
        <f>+M81</f>
        <v>0</v>
      </c>
      <c r="N80" s="10">
        <f>+N81</f>
        <v>0</v>
      </c>
      <c r="O80" s="10">
        <f>+O81</f>
        <v>0</v>
      </c>
      <c r="P80" s="10">
        <f>+P81</f>
        <v>0</v>
      </c>
    </row>
    <row r="81" spans="1:16" x14ac:dyDescent="0.25">
      <c r="A81" s="9" t="s">
        <v>1</v>
      </c>
      <c r="B81" s="8">
        <v>0</v>
      </c>
      <c r="C81" s="8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6">
        <v>0</v>
      </c>
      <c r="M81" s="6">
        <v>0</v>
      </c>
      <c r="N81" s="7">
        <v>0</v>
      </c>
      <c r="O81" s="6">
        <v>0</v>
      </c>
      <c r="P81" s="5">
        <f>SUM(D81:O81)</f>
        <v>0</v>
      </c>
    </row>
    <row r="82" spans="1:16" x14ac:dyDescent="0.25">
      <c r="A82" s="4" t="s">
        <v>0</v>
      </c>
      <c r="B82" s="3">
        <f>B73+B8</f>
        <v>224970555</v>
      </c>
      <c r="C82" s="3">
        <f>C73+C8</f>
        <v>0</v>
      </c>
      <c r="D82" s="2">
        <f>+D8</f>
        <v>9212167.1900000013</v>
      </c>
      <c r="E82" s="2">
        <f>+E8</f>
        <v>11577185.600000001</v>
      </c>
      <c r="F82" s="2">
        <f>+F8</f>
        <v>35160089.539999999</v>
      </c>
      <c r="G82" s="2">
        <f>+G8</f>
        <v>23359912.699999999</v>
      </c>
      <c r="H82" s="2">
        <f>+H8</f>
        <v>20784887.880000003</v>
      </c>
      <c r="I82" s="2">
        <f>+I8</f>
        <v>0</v>
      </c>
      <c r="J82" s="2">
        <f>+J8</f>
        <v>0</v>
      </c>
      <c r="K82" s="2">
        <f>+K8</f>
        <v>0</v>
      </c>
      <c r="L82" s="2">
        <f>+L8</f>
        <v>0</v>
      </c>
      <c r="M82" s="2">
        <f>+M8</f>
        <v>0</v>
      </c>
      <c r="N82" s="2">
        <f>+N8</f>
        <v>0</v>
      </c>
      <c r="O82" s="2">
        <f>+O8</f>
        <v>0</v>
      </c>
      <c r="P82" s="2">
        <f>+P8</f>
        <v>100094242.91</v>
      </c>
    </row>
    <row r="83" spans="1:16" x14ac:dyDescent="0.25">
      <c r="A83" s="1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SCARLET</cp:lastModifiedBy>
  <dcterms:created xsi:type="dcterms:W3CDTF">2025-06-13T13:41:52Z</dcterms:created>
  <dcterms:modified xsi:type="dcterms:W3CDTF">2025-06-13T13:42:30Z</dcterms:modified>
</cp:coreProperties>
</file>